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H\Downloads\"/>
    </mc:Choice>
  </mc:AlternateContent>
  <xr:revisionPtr revIDLastSave="0" documentId="13_ncr:1_{1536F5D7-BF4E-47D4-A42F-D734D3364D8F}" xr6:coauthVersionLast="47" xr6:coauthVersionMax="47" xr10:uidLastSave="{00000000-0000-0000-0000-000000000000}"/>
  <bookViews>
    <workbookView xWindow="-120" yWindow="-120" windowWidth="29040" windowHeight="15840" tabRatio="834" xr2:uid="{00000000-000D-0000-FFFF-FFFF00000000}"/>
  </bookViews>
  <sheets>
    <sheet name="TOTAL" sheetId="5" r:id="rId1"/>
    <sheet name="SHKOLLA SPIRO GJIKNURI" sheetId="2" r:id="rId2"/>
    <sheet name="SHKOLLA PANO NIKOLLA MENIKO" sheetId="6" r:id="rId3"/>
    <sheet name="SHKOLLA NIKO ALEKSI QEPARO" sheetId="17" r:id="rId4"/>
    <sheet name="KOPSHTI HIMARË" sheetId="7" r:id="rId5"/>
    <sheet name="SHKOLLA GJIN BIXHILI DHËRMI" sheetId="8" r:id="rId6"/>
    <sheet name="SHKOLLA QAZIM PALI BORSH" sheetId="9" r:id="rId7"/>
    <sheet name="SHKOLLA LUKOVË" sheetId="10" r:id="rId8"/>
    <sheet name="SHKOLLA SHËN VASIL" sheetId="11" r:id="rId9"/>
    <sheet name="SHKOLLA PIQERAS" sheetId="12" r:id="rId10"/>
    <sheet name="SHKOLLA NIVICË" sheetId="13" r:id="rId11"/>
    <sheet name="SHKOLLA E MESME E BASHKUAR KUÇ" sheetId="14" r:id="rId12"/>
    <sheet name="SHKOLLA E MESME E BASHKUAR HORË" sheetId="15" r:id="rId13"/>
    <sheet name="SHKOLLA 9-VJEÇARE HORË VRANISHT" sheetId="16" r:id="rId14"/>
  </sheets>
  <externalReferences>
    <externalReference r:id="rId15"/>
    <externalReference r:id="rId16"/>
  </externalReferences>
  <definedNames>
    <definedName name="app_date">[1]Data!$B$1</definedName>
    <definedName name="averaged_NL">[1]Data!$B$12</definedName>
    <definedName name="CRN_limit">[1]Data!$B$13</definedName>
    <definedName name="date_average">[1]Data!$B$10</definedName>
    <definedName name="eur_dm">[2]Data!$B$5</definedName>
    <definedName name="eur_lek">[1]Data!$B$4</definedName>
    <definedName name="Filter" localSheetId="0">#REF!</definedName>
    <definedName name="Filter">#REF!</definedName>
    <definedName name="Group">[1]Group!$D$4:$K$1986</definedName>
    <definedName name="Hist_const">[1]Data!$B$8</definedName>
    <definedName name="Hist_date">[1]Data!$B$9</definedName>
    <definedName name="index">[1]Index_Inf!$A$4:$H$77</definedName>
    <definedName name="Max_ph_depr">[1]Data!$B$2</definedName>
    <definedName name="Min_RL">[1]Data!$B$3</definedName>
    <definedName name="_xlnm.Print_Titles" localSheetId="0">TOTAL!$1:$5</definedName>
    <definedName name="TPP_Fier_funct_depr">[1]Data!$H$2</definedName>
    <definedName name="Unit_Price">'[1]Unit Price'!$B$5:$F$252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5" l="1"/>
  <c r="F19" i="5"/>
  <c r="D19" i="5"/>
  <c r="H7" i="5"/>
  <c r="H8" i="5"/>
  <c r="H9" i="5"/>
  <c r="H10" i="5"/>
  <c r="H11" i="5"/>
  <c r="H12" i="5"/>
  <c r="H13" i="5"/>
  <c r="H14" i="5"/>
  <c r="H15" i="5"/>
  <c r="H16" i="5"/>
  <c r="H17" i="5"/>
  <c r="H18" i="5"/>
  <c r="H6" i="5"/>
  <c r="H19" i="5" s="1"/>
  <c r="G24" i="5" s="1"/>
  <c r="F24" i="5" s="1"/>
  <c r="N11" i="6"/>
  <c r="N15" i="6"/>
  <c r="N19" i="6"/>
  <c r="N23" i="6"/>
  <c r="N27" i="6"/>
  <c r="N31" i="6"/>
  <c r="N35" i="6"/>
  <c r="N39" i="6"/>
  <c r="N43" i="6"/>
  <c r="N47" i="6"/>
  <c r="N51" i="6"/>
  <c r="M51" i="6"/>
  <c r="M10" i="6"/>
  <c r="N10" i="6" s="1"/>
  <c r="M11" i="6"/>
  <c r="M12" i="6"/>
  <c r="N12" i="6" s="1"/>
  <c r="M13" i="6"/>
  <c r="N13" i="6" s="1"/>
  <c r="M14" i="6"/>
  <c r="N14" i="6" s="1"/>
  <c r="M15" i="6"/>
  <c r="M16" i="6"/>
  <c r="N16" i="6" s="1"/>
  <c r="M17" i="6"/>
  <c r="N17" i="6" s="1"/>
  <c r="M18" i="6"/>
  <c r="N18" i="6" s="1"/>
  <c r="M19" i="6"/>
  <c r="M20" i="6"/>
  <c r="N20" i="6" s="1"/>
  <c r="M21" i="6"/>
  <c r="N21" i="6" s="1"/>
  <c r="M22" i="6"/>
  <c r="N22" i="6" s="1"/>
  <c r="M23" i="6"/>
  <c r="M24" i="6"/>
  <c r="N24" i="6" s="1"/>
  <c r="M25" i="6"/>
  <c r="N25" i="6" s="1"/>
  <c r="M26" i="6"/>
  <c r="N26" i="6" s="1"/>
  <c r="M27" i="6"/>
  <c r="M28" i="6"/>
  <c r="N28" i="6" s="1"/>
  <c r="M29" i="6"/>
  <c r="N29" i="6" s="1"/>
  <c r="M30" i="6"/>
  <c r="N30" i="6" s="1"/>
  <c r="M31" i="6"/>
  <c r="M32" i="6"/>
  <c r="N32" i="6" s="1"/>
  <c r="M33" i="6"/>
  <c r="N33" i="6" s="1"/>
  <c r="M34" i="6"/>
  <c r="N34" i="6" s="1"/>
  <c r="M35" i="6"/>
  <c r="M36" i="6"/>
  <c r="N36" i="6" s="1"/>
  <c r="M37" i="6"/>
  <c r="N37" i="6" s="1"/>
  <c r="M38" i="6"/>
  <c r="N38" i="6" s="1"/>
  <c r="M39" i="6"/>
  <c r="M40" i="6"/>
  <c r="N40" i="6" s="1"/>
  <c r="M41" i="6"/>
  <c r="N41" i="6" s="1"/>
  <c r="M42" i="6"/>
  <c r="N42" i="6" s="1"/>
  <c r="M43" i="6"/>
  <c r="M44" i="6"/>
  <c r="N44" i="6" s="1"/>
  <c r="M45" i="6"/>
  <c r="N45" i="6" s="1"/>
  <c r="M46" i="6"/>
  <c r="N46" i="6" s="1"/>
  <c r="M47" i="6"/>
  <c r="M48" i="6"/>
  <c r="N48" i="6" s="1"/>
  <c r="M49" i="6"/>
  <c r="N49" i="6" s="1"/>
  <c r="M50" i="6"/>
  <c r="N50" i="6" s="1"/>
  <c r="M9" i="6"/>
  <c r="N9" i="6" s="1"/>
  <c r="N52" i="6" l="1"/>
  <c r="M10" i="11"/>
  <c r="N10" i="11" s="1"/>
  <c r="M11" i="11"/>
  <c r="N11" i="11" s="1"/>
  <c r="M12" i="11"/>
  <c r="N12" i="11" s="1"/>
  <c r="M13" i="11"/>
  <c r="M14" i="11"/>
  <c r="N14" i="11" s="1"/>
  <c r="M15" i="11"/>
  <c r="M16" i="11"/>
  <c r="N16" i="11" s="1"/>
  <c r="M17" i="11"/>
  <c r="M18" i="11"/>
  <c r="N18" i="11" s="1"/>
  <c r="M19" i="11"/>
  <c r="N19" i="11" s="1"/>
  <c r="M20" i="11"/>
  <c r="N20" i="11" s="1"/>
  <c r="N13" i="11"/>
  <c r="N15" i="11"/>
  <c r="N17" i="11"/>
  <c r="M9" i="11"/>
  <c r="L28" i="17"/>
  <c r="J28" i="17"/>
  <c r="L27" i="17"/>
  <c r="J27" i="17"/>
  <c r="L26" i="17"/>
  <c r="J26" i="17"/>
  <c r="L25" i="17"/>
  <c r="J25" i="17"/>
  <c r="L24" i="17"/>
  <c r="J24" i="17"/>
  <c r="L23" i="17"/>
  <c r="J23" i="17"/>
  <c r="L22" i="17"/>
  <c r="J22" i="17"/>
  <c r="L21" i="17"/>
  <c r="J21" i="17"/>
  <c r="L20" i="17"/>
  <c r="J20" i="17"/>
  <c r="L19" i="17"/>
  <c r="J19" i="17"/>
  <c r="L18" i="17"/>
  <c r="J18" i="17"/>
  <c r="L17" i="17"/>
  <c r="J17" i="17"/>
  <c r="L16" i="17"/>
  <c r="J16" i="17"/>
  <c r="K15" i="17"/>
  <c r="L15" i="17" s="1"/>
  <c r="J15" i="17"/>
  <c r="K14" i="17"/>
  <c r="M14" i="17" s="1"/>
  <c r="N14" i="17" s="1"/>
  <c r="J14" i="17"/>
  <c r="K13" i="17"/>
  <c r="M13" i="17" s="1"/>
  <c r="N13" i="17" s="1"/>
  <c r="J13" i="17"/>
  <c r="K12" i="17"/>
  <c r="L12" i="17" s="1"/>
  <c r="J12" i="17"/>
  <c r="L11" i="17"/>
  <c r="K11" i="17"/>
  <c r="M11" i="17" s="1"/>
  <c r="N11" i="17" s="1"/>
  <c r="J11" i="17"/>
  <c r="K10" i="17"/>
  <c r="L10" i="17" s="1"/>
  <c r="J10" i="17"/>
  <c r="K9" i="17"/>
  <c r="M9" i="17" s="1"/>
  <c r="N9" i="17" s="1"/>
  <c r="J9" i="17"/>
  <c r="J29" i="17" s="1"/>
  <c r="M13" i="2"/>
  <c r="M14" i="2"/>
  <c r="N14" i="2" s="1"/>
  <c r="M15" i="2"/>
  <c r="M16" i="2"/>
  <c r="N16" i="2" s="1"/>
  <c r="M17" i="2"/>
  <c r="N17" i="2" s="1"/>
  <c r="M18" i="2"/>
  <c r="N18" i="2" s="1"/>
  <c r="M19" i="2"/>
  <c r="N19" i="2" s="1"/>
  <c r="M20" i="2"/>
  <c r="N20" i="2" s="1"/>
  <c r="M21" i="2"/>
  <c r="N21" i="2" s="1"/>
  <c r="M22" i="2"/>
  <c r="N22" i="2" s="1"/>
  <c r="M23" i="2"/>
  <c r="N23" i="2" s="1"/>
  <c r="M24" i="2"/>
  <c r="N24" i="2" s="1"/>
  <c r="M25" i="2"/>
  <c r="N25" i="2" s="1"/>
  <c r="M26" i="2"/>
  <c r="N26" i="2" s="1"/>
  <c r="M27" i="2"/>
  <c r="M28" i="2"/>
  <c r="M29" i="2"/>
  <c r="M30" i="2"/>
  <c r="N30" i="2" s="1"/>
  <c r="M31" i="2"/>
  <c r="N31" i="2" s="1"/>
  <c r="M32" i="2"/>
  <c r="N32" i="2" s="1"/>
  <c r="M33" i="2"/>
  <c r="N33" i="2" s="1"/>
  <c r="M34" i="2"/>
  <c r="N34" i="2" s="1"/>
  <c r="M35" i="2"/>
  <c r="N35" i="2" s="1"/>
  <c r="M36" i="2"/>
  <c r="N36" i="2" s="1"/>
  <c r="M37" i="2"/>
  <c r="N37" i="2" s="1"/>
  <c r="M38" i="2"/>
  <c r="N38" i="2" s="1"/>
  <c r="M39" i="2"/>
  <c r="N39" i="2" s="1"/>
  <c r="M40" i="2"/>
  <c r="N40" i="2" s="1"/>
  <c r="M41" i="2"/>
  <c r="N41" i="2" s="1"/>
  <c r="M42" i="2"/>
  <c r="N42" i="2" s="1"/>
  <c r="M43" i="2"/>
  <c r="N43" i="2" s="1"/>
  <c r="M44" i="2"/>
  <c r="N44" i="2" s="1"/>
  <c r="M45" i="2"/>
  <c r="N45" i="2" s="1"/>
  <c r="M46" i="2"/>
  <c r="N46" i="2" s="1"/>
  <c r="M47" i="2"/>
  <c r="N47" i="2" s="1"/>
  <c r="M48" i="2"/>
  <c r="N48" i="2" s="1"/>
  <c r="M49" i="2"/>
  <c r="M50" i="2"/>
  <c r="M51" i="2"/>
  <c r="N51" i="2" s="1"/>
  <c r="M52" i="2"/>
  <c r="N52" i="2" s="1"/>
  <c r="M53" i="2"/>
  <c r="N53" i="2" s="1"/>
  <c r="M54" i="2"/>
  <c r="N54" i="2" s="1"/>
  <c r="M55" i="2"/>
  <c r="N55" i="2" s="1"/>
  <c r="M56" i="2"/>
  <c r="N56" i="2" s="1"/>
  <c r="M57" i="2"/>
  <c r="N57" i="2" s="1"/>
  <c r="M58" i="2"/>
  <c r="N58" i="2" s="1"/>
  <c r="M59" i="2"/>
  <c r="N59" i="2" s="1"/>
  <c r="M60" i="2"/>
  <c r="N60" i="2" s="1"/>
  <c r="M61" i="2"/>
  <c r="N61" i="2" s="1"/>
  <c r="M62" i="2"/>
  <c r="N62" i="2" s="1"/>
  <c r="M63" i="2"/>
  <c r="N63" i="2" s="1"/>
  <c r="M64" i="2"/>
  <c r="N64" i="2" s="1"/>
  <c r="M65" i="2"/>
  <c r="N65" i="2" s="1"/>
  <c r="M66" i="2"/>
  <c r="N66" i="2" s="1"/>
  <c r="M67" i="2"/>
  <c r="N67" i="2" s="1"/>
  <c r="M68" i="2"/>
  <c r="N68" i="2" s="1"/>
  <c r="M69" i="2"/>
  <c r="N69" i="2" s="1"/>
  <c r="M70" i="2"/>
  <c r="N70" i="2" s="1"/>
  <c r="M71" i="2"/>
  <c r="N71" i="2" s="1"/>
  <c r="M72" i="2"/>
  <c r="N72" i="2" s="1"/>
  <c r="M73" i="2"/>
  <c r="N73" i="2" s="1"/>
  <c r="M74" i="2"/>
  <c r="N74" i="2" s="1"/>
  <c r="M75" i="2"/>
  <c r="N75" i="2" s="1"/>
  <c r="M76" i="2"/>
  <c r="N76" i="2" s="1"/>
  <c r="M77" i="2"/>
  <c r="N77" i="2" s="1"/>
  <c r="M78" i="2"/>
  <c r="N78" i="2" s="1"/>
  <c r="M79" i="2"/>
  <c r="N79" i="2" s="1"/>
  <c r="M80" i="2"/>
  <c r="N80" i="2" s="1"/>
  <c r="M81" i="2"/>
  <c r="N81" i="2" s="1"/>
  <c r="M82" i="2"/>
  <c r="N82" i="2" s="1"/>
  <c r="M83" i="2"/>
  <c r="N83" i="2" s="1"/>
  <c r="M84" i="2"/>
  <c r="N84" i="2" s="1"/>
  <c r="M85" i="2"/>
  <c r="N85" i="2" s="1"/>
  <c r="M86" i="2"/>
  <c r="N86" i="2" s="1"/>
  <c r="M87" i="2"/>
  <c r="N87" i="2" s="1"/>
  <c r="M88" i="2"/>
  <c r="N88" i="2" s="1"/>
  <c r="M89" i="2"/>
  <c r="N89" i="2" s="1"/>
  <c r="M10" i="2"/>
  <c r="N10" i="2" s="1"/>
  <c r="M11" i="2"/>
  <c r="N11" i="2" s="1"/>
  <c r="M12" i="2"/>
  <c r="N12" i="2" s="1"/>
  <c r="M9" i="2"/>
  <c r="N9" i="2" s="1"/>
  <c r="L87" i="2"/>
  <c r="J87" i="2"/>
  <c r="L86" i="2"/>
  <c r="J86" i="2"/>
  <c r="L82" i="2"/>
  <c r="J82" i="2"/>
  <c r="J84" i="2"/>
  <c r="L84" i="2"/>
  <c r="L77" i="2"/>
  <c r="J77" i="2"/>
  <c r="L42" i="2"/>
  <c r="J42" i="2"/>
  <c r="L37" i="2"/>
  <c r="J37" i="2"/>
  <c r="L40" i="2"/>
  <c r="J40" i="2"/>
  <c r="N90" i="2" l="1"/>
  <c r="L9" i="17"/>
  <c r="L29" i="17" s="1"/>
  <c r="L14" i="17"/>
  <c r="L13" i="17"/>
  <c r="M10" i="17"/>
  <c r="N10" i="17" s="1"/>
  <c r="N29" i="17" s="1"/>
  <c r="M12" i="17"/>
  <c r="N12" i="17" s="1"/>
  <c r="M15" i="17"/>
  <c r="N15" i="17" s="1"/>
  <c r="M29" i="17" l="1"/>
  <c r="L33" i="17"/>
  <c r="J35" i="17" s="1"/>
  <c r="M16" i="7" l="1"/>
  <c r="N16" i="7" s="1"/>
  <c r="M41" i="7"/>
  <c r="N41" i="7" s="1"/>
  <c r="M42" i="7"/>
  <c r="N42" i="7" s="1"/>
  <c r="M43" i="7"/>
  <c r="N43" i="7" s="1"/>
  <c r="M44" i="7"/>
  <c r="N44" i="7" s="1"/>
  <c r="M45" i="7"/>
  <c r="N45" i="7" s="1"/>
  <c r="M46" i="7"/>
  <c r="N46" i="7" s="1"/>
  <c r="M47" i="7"/>
  <c r="N47" i="7" s="1"/>
  <c r="M48" i="7"/>
  <c r="N48" i="7" s="1"/>
  <c r="M49" i="7"/>
  <c r="N49" i="7" s="1"/>
  <c r="M50" i="7"/>
  <c r="N50" i="7" s="1"/>
  <c r="M51" i="7"/>
  <c r="N51" i="7" s="1"/>
  <c r="M52" i="7"/>
  <c r="N52" i="7" s="1"/>
  <c r="M53" i="7"/>
  <c r="N53" i="7" s="1"/>
  <c r="K10" i="7"/>
  <c r="M10" i="7" s="1"/>
  <c r="N10" i="7" s="1"/>
  <c r="K11" i="7"/>
  <c r="M11" i="7" s="1"/>
  <c r="N11" i="7" s="1"/>
  <c r="K12" i="7"/>
  <c r="M12" i="7" s="1"/>
  <c r="N12" i="7" s="1"/>
  <c r="K13" i="7"/>
  <c r="M13" i="7" s="1"/>
  <c r="N13" i="7" s="1"/>
  <c r="K14" i="7"/>
  <c r="M14" i="7" s="1"/>
  <c r="N14" i="7" s="1"/>
  <c r="K15" i="7"/>
  <c r="M15" i="7" s="1"/>
  <c r="N15" i="7" s="1"/>
  <c r="K17" i="7"/>
  <c r="M17" i="7" s="1"/>
  <c r="N17" i="7" s="1"/>
  <c r="K18" i="7"/>
  <c r="M18" i="7" s="1"/>
  <c r="N18" i="7" s="1"/>
  <c r="K19" i="7"/>
  <c r="M19" i="7" s="1"/>
  <c r="N19" i="7" s="1"/>
  <c r="K20" i="7"/>
  <c r="M20" i="7" s="1"/>
  <c r="N20" i="7" s="1"/>
  <c r="K21" i="7"/>
  <c r="M21" i="7" s="1"/>
  <c r="N21" i="7" s="1"/>
  <c r="K22" i="7"/>
  <c r="M22" i="7" s="1"/>
  <c r="N22" i="7" s="1"/>
  <c r="K23" i="7"/>
  <c r="L23" i="7" s="1"/>
  <c r="K24" i="7"/>
  <c r="M24" i="7" s="1"/>
  <c r="N24" i="7" s="1"/>
  <c r="K25" i="7"/>
  <c r="M25" i="7" s="1"/>
  <c r="N25" i="7" s="1"/>
  <c r="K26" i="7"/>
  <c r="M26" i="7" s="1"/>
  <c r="N26" i="7" s="1"/>
  <c r="K27" i="7"/>
  <c r="M27" i="7" s="1"/>
  <c r="N27" i="7" s="1"/>
  <c r="K28" i="7"/>
  <c r="M28" i="7" s="1"/>
  <c r="N28" i="7" s="1"/>
  <c r="K29" i="7"/>
  <c r="M29" i="7" s="1"/>
  <c r="N29" i="7" s="1"/>
  <c r="K30" i="7"/>
  <c r="M30" i="7" s="1"/>
  <c r="N30" i="7" s="1"/>
  <c r="K31" i="7"/>
  <c r="M31" i="7" s="1"/>
  <c r="N31" i="7" s="1"/>
  <c r="K32" i="7"/>
  <c r="M32" i="7" s="1"/>
  <c r="N32" i="7" s="1"/>
  <c r="K33" i="7"/>
  <c r="M33" i="7" s="1"/>
  <c r="N33" i="7" s="1"/>
  <c r="K34" i="7"/>
  <c r="M34" i="7" s="1"/>
  <c r="N34" i="7" s="1"/>
  <c r="K35" i="7"/>
  <c r="M35" i="7" s="1"/>
  <c r="N35" i="7" s="1"/>
  <c r="K36" i="7"/>
  <c r="M36" i="7" s="1"/>
  <c r="N36" i="7" s="1"/>
  <c r="K37" i="7"/>
  <c r="M37" i="7" s="1"/>
  <c r="N37" i="7" s="1"/>
  <c r="K38" i="7"/>
  <c r="M38" i="7" s="1"/>
  <c r="K39" i="7"/>
  <c r="M39" i="7" s="1"/>
  <c r="K40" i="7"/>
  <c r="M40" i="7" s="1"/>
  <c r="K9" i="7"/>
  <c r="M9" i="7" s="1"/>
  <c r="N9" i="7" s="1"/>
  <c r="J10" i="7"/>
  <c r="J11" i="7"/>
  <c r="J12" i="7"/>
  <c r="J13" i="7"/>
  <c r="J14" i="7"/>
  <c r="J15" i="7"/>
  <c r="J16" i="7"/>
  <c r="J17" i="7"/>
  <c r="J18" i="7"/>
  <c r="J19" i="7"/>
  <c r="J20" i="7"/>
  <c r="J21" i="7"/>
  <c r="J22" i="7"/>
  <c r="J23" i="7"/>
  <c r="J24" i="7"/>
  <c r="J25" i="7"/>
  <c r="J26" i="7"/>
  <c r="J27" i="7"/>
  <c r="J28" i="7"/>
  <c r="J29" i="7"/>
  <c r="J30" i="7"/>
  <c r="J31" i="7"/>
  <c r="J32" i="7"/>
  <c r="J33" i="7"/>
  <c r="J34" i="7"/>
  <c r="J35" i="7"/>
  <c r="J36" i="7"/>
  <c r="J37" i="7"/>
  <c r="J41" i="7"/>
  <c r="J42" i="7"/>
  <c r="J43" i="7"/>
  <c r="J44" i="7"/>
  <c r="J45" i="7"/>
  <c r="J46" i="7"/>
  <c r="J47" i="7"/>
  <c r="J48" i="7"/>
  <c r="J49" i="7"/>
  <c r="J50" i="7"/>
  <c r="J51" i="7"/>
  <c r="J52" i="7"/>
  <c r="J53" i="7"/>
  <c r="J9" i="7"/>
  <c r="L24" i="7"/>
  <c r="L48" i="6"/>
  <c r="J48" i="6"/>
  <c r="L49" i="6"/>
  <c r="J49" i="6"/>
  <c r="L50" i="6"/>
  <c r="J50" i="6"/>
  <c r="L39" i="6"/>
  <c r="J39" i="6"/>
  <c r="L38" i="6"/>
  <c r="J38" i="6"/>
  <c r="L37" i="6"/>
  <c r="J37" i="6"/>
  <c r="N9" i="11"/>
  <c r="L40" i="8"/>
  <c r="J40" i="8"/>
  <c r="L39" i="8"/>
  <c r="J39" i="8"/>
  <c r="L38" i="8"/>
  <c r="J38" i="8"/>
  <c r="L37" i="8"/>
  <c r="J37" i="8"/>
  <c r="J30" i="8"/>
  <c r="L30" i="8"/>
  <c r="L36" i="8"/>
  <c r="J36" i="8"/>
  <c r="L35" i="8"/>
  <c r="J35" i="8"/>
  <c r="M23" i="7" l="1"/>
  <c r="N23" i="7" s="1"/>
  <c r="N54" i="7" s="1"/>
  <c r="N21" i="11"/>
  <c r="J54" i="7"/>
  <c r="L11" i="16"/>
  <c r="L12" i="16"/>
  <c r="L13" i="16"/>
  <c r="J11" i="16"/>
  <c r="J12" i="16"/>
  <c r="J13" i="16"/>
  <c r="M10" i="16"/>
  <c r="M11" i="16"/>
  <c r="N11" i="16" s="1"/>
  <c r="M12" i="16"/>
  <c r="N12" i="16" s="1"/>
  <c r="M13" i="16"/>
  <c r="N13" i="16" s="1"/>
  <c r="M14" i="16"/>
  <c r="N14" i="16" s="1"/>
  <c r="M15" i="16"/>
  <c r="N15" i="16" s="1"/>
  <c r="M16" i="16"/>
  <c r="N16" i="16" s="1"/>
  <c r="M17" i="16"/>
  <c r="M18" i="16"/>
  <c r="N18" i="16" s="1"/>
  <c r="M9" i="16"/>
  <c r="N9" i="16" s="1"/>
  <c r="N10" i="16"/>
  <c r="N17" i="16"/>
  <c r="N10" i="15"/>
  <c r="N12" i="15"/>
  <c r="N14" i="15"/>
  <c r="N15" i="15"/>
  <c r="N16" i="15"/>
  <c r="N20" i="15"/>
  <c r="N11" i="15"/>
  <c r="M13" i="15"/>
  <c r="N13" i="15" s="1"/>
  <c r="M16" i="15"/>
  <c r="M17" i="15"/>
  <c r="N17" i="15" s="1"/>
  <c r="M18" i="15"/>
  <c r="N18" i="15" s="1"/>
  <c r="M19" i="15"/>
  <c r="N19" i="15" s="1"/>
  <c r="M20" i="15"/>
  <c r="M21" i="15"/>
  <c r="N21" i="15" s="1"/>
  <c r="M9" i="15"/>
  <c r="N9" i="15" s="1"/>
  <c r="L20" i="14"/>
  <c r="J20" i="14"/>
  <c r="N28" i="14"/>
  <c r="N11" i="14"/>
  <c r="N12" i="14"/>
  <c r="N15" i="14"/>
  <c r="N16" i="14"/>
  <c r="M10" i="14"/>
  <c r="N10" i="14" s="1"/>
  <c r="M11" i="14"/>
  <c r="M12" i="14"/>
  <c r="M13" i="14"/>
  <c r="N13" i="14" s="1"/>
  <c r="M14" i="14"/>
  <c r="N14" i="14" s="1"/>
  <c r="M15" i="14"/>
  <c r="M16" i="14"/>
  <c r="M17" i="14"/>
  <c r="N17" i="14" s="1"/>
  <c r="M18" i="14"/>
  <c r="N18" i="14" s="1"/>
  <c r="M19" i="14"/>
  <c r="N19" i="14" s="1"/>
  <c r="M21" i="14"/>
  <c r="N21" i="14" s="1"/>
  <c r="M22" i="14"/>
  <c r="N22" i="14" s="1"/>
  <c r="O23" i="14"/>
  <c r="P23" i="14"/>
  <c r="Q23" i="14"/>
  <c r="R23" i="14"/>
  <c r="M9" i="14"/>
  <c r="N9" i="14" s="1"/>
  <c r="N19" i="16" l="1"/>
  <c r="N22" i="15"/>
  <c r="N23" i="14"/>
  <c r="L30" i="7"/>
  <c r="L10" i="7"/>
  <c r="L11" i="7"/>
  <c r="L12" i="7"/>
  <c r="L13" i="7"/>
  <c r="L14" i="7"/>
  <c r="L15" i="7"/>
  <c r="L16" i="7"/>
  <c r="L17" i="7"/>
  <c r="L18" i="7"/>
  <c r="L19" i="7"/>
  <c r="L20" i="7"/>
  <c r="L21" i="7"/>
  <c r="L22" i="7"/>
  <c r="L25" i="7"/>
  <c r="L26" i="7"/>
  <c r="L27" i="7"/>
  <c r="L28" i="7"/>
  <c r="L29" i="7"/>
  <c r="L31" i="7"/>
  <c r="L32" i="7"/>
  <c r="L33" i="7"/>
  <c r="L34" i="7"/>
  <c r="L35" i="7"/>
  <c r="L36" i="7"/>
  <c r="L37" i="7"/>
  <c r="L38" i="7"/>
  <c r="L39" i="7"/>
  <c r="L40" i="7"/>
  <c r="L41" i="7"/>
  <c r="L42" i="7"/>
  <c r="L43" i="7"/>
  <c r="L44" i="7"/>
  <c r="L45" i="7"/>
  <c r="L46" i="7"/>
  <c r="L47" i="7"/>
  <c r="L48" i="7"/>
  <c r="L49" i="7"/>
  <c r="L50" i="7"/>
  <c r="L51" i="7"/>
  <c r="L52" i="7"/>
  <c r="L53" i="7"/>
  <c r="L9" i="7"/>
  <c r="L54" i="7" s="1"/>
  <c r="L58" i="7" s="1"/>
  <c r="J60" i="7" s="1"/>
  <c r="J9" i="6"/>
  <c r="J10" i="6"/>
  <c r="J11" i="6"/>
  <c r="J12" i="6"/>
  <c r="J13" i="6"/>
  <c r="J14" i="6"/>
  <c r="J15" i="6"/>
  <c r="J16" i="6"/>
  <c r="J17" i="6"/>
  <c r="J18" i="6"/>
  <c r="J19" i="6"/>
  <c r="J20" i="6"/>
  <c r="J52" i="6" s="1"/>
  <c r="J21" i="6"/>
  <c r="J22" i="6"/>
  <c r="J23" i="6"/>
  <c r="J24" i="6"/>
  <c r="J25" i="6"/>
  <c r="J26" i="6"/>
  <c r="J27" i="6"/>
  <c r="J28" i="6"/>
  <c r="J29" i="6"/>
  <c r="J30" i="6"/>
  <c r="J31" i="6"/>
  <c r="J32" i="6"/>
  <c r="J33" i="6"/>
  <c r="J34" i="6"/>
  <c r="J35" i="6"/>
  <c r="J36" i="6"/>
  <c r="J40" i="6"/>
  <c r="J41" i="6"/>
  <c r="J42" i="6"/>
  <c r="J43" i="6"/>
  <c r="J44" i="6"/>
  <c r="J45" i="6"/>
  <c r="J46" i="6"/>
  <c r="J47" i="6"/>
  <c r="J51" i="6"/>
  <c r="L9" i="16"/>
  <c r="L10" i="16"/>
  <c r="L14" i="16"/>
  <c r="L15" i="16"/>
  <c r="L16" i="16"/>
  <c r="L17" i="16"/>
  <c r="L18" i="16"/>
  <c r="J9" i="16"/>
  <c r="J10" i="16"/>
  <c r="J14" i="16"/>
  <c r="J15" i="16"/>
  <c r="J16" i="16"/>
  <c r="J17" i="16"/>
  <c r="J18" i="16"/>
  <c r="L9" i="15"/>
  <c r="L10" i="15"/>
  <c r="L11" i="15"/>
  <c r="L12" i="15"/>
  <c r="L13" i="15"/>
  <c r="L14" i="15"/>
  <c r="L15" i="15"/>
  <c r="L16" i="15"/>
  <c r="L17" i="15"/>
  <c r="L18" i="15"/>
  <c r="L19" i="15"/>
  <c r="L20" i="15"/>
  <c r="L21" i="15"/>
  <c r="J9" i="15"/>
  <c r="J10" i="15"/>
  <c r="J11" i="15"/>
  <c r="J12" i="15"/>
  <c r="J13" i="15"/>
  <c r="J14" i="15"/>
  <c r="J15" i="15"/>
  <c r="J16" i="15"/>
  <c r="J17" i="15"/>
  <c r="J18" i="15"/>
  <c r="J19" i="15"/>
  <c r="J20" i="15"/>
  <c r="J21" i="15"/>
  <c r="L9" i="14"/>
  <c r="L10" i="14"/>
  <c r="L11" i="14"/>
  <c r="L12" i="14"/>
  <c r="L13" i="14"/>
  <c r="L14" i="14"/>
  <c r="L15" i="14"/>
  <c r="L16" i="14"/>
  <c r="L17" i="14"/>
  <c r="L18" i="14"/>
  <c r="L19" i="14"/>
  <c r="L21" i="14"/>
  <c r="L22" i="14"/>
  <c r="J9" i="14"/>
  <c r="J10" i="14"/>
  <c r="J11" i="14"/>
  <c r="J12" i="14"/>
  <c r="J13" i="14"/>
  <c r="J14" i="14"/>
  <c r="J15" i="14"/>
  <c r="J16" i="14"/>
  <c r="J17" i="14"/>
  <c r="J18" i="14"/>
  <c r="J19" i="14"/>
  <c r="J21" i="14"/>
  <c r="J22" i="14"/>
  <c r="L9" i="13"/>
  <c r="L10" i="13"/>
  <c r="L11" i="13"/>
  <c r="L12" i="13"/>
  <c r="L13" i="13"/>
  <c r="L14" i="13"/>
  <c r="L15" i="13"/>
  <c r="L16" i="13"/>
  <c r="L17" i="13"/>
  <c r="L18" i="13"/>
  <c r="L19" i="13"/>
  <c r="L20" i="13"/>
  <c r="L21" i="13"/>
  <c r="L22" i="13"/>
  <c r="L23" i="13"/>
  <c r="L24" i="13"/>
  <c r="J9" i="13"/>
  <c r="J10" i="13"/>
  <c r="J11" i="13"/>
  <c r="J12" i="13"/>
  <c r="J13" i="13"/>
  <c r="J14" i="13"/>
  <c r="J15" i="13"/>
  <c r="J16" i="13"/>
  <c r="J17" i="13"/>
  <c r="J18" i="13"/>
  <c r="J19" i="13"/>
  <c r="J20" i="13"/>
  <c r="J21" i="13"/>
  <c r="J22" i="13"/>
  <c r="J23" i="13"/>
  <c r="J24" i="13"/>
  <c r="L9" i="12"/>
  <c r="L10" i="12"/>
  <c r="L19" i="12" s="1"/>
  <c r="L11" i="12"/>
  <c r="L12" i="12"/>
  <c r="L13" i="12"/>
  <c r="L14" i="12"/>
  <c r="L15" i="12"/>
  <c r="L16" i="12"/>
  <c r="L17" i="12"/>
  <c r="L18" i="12"/>
  <c r="J9" i="12"/>
  <c r="J19" i="12" s="1"/>
  <c r="J10" i="12"/>
  <c r="J11" i="12"/>
  <c r="J12" i="12"/>
  <c r="J13" i="12"/>
  <c r="J14" i="12"/>
  <c r="J15" i="12"/>
  <c r="J16" i="12"/>
  <c r="J17" i="12"/>
  <c r="J18" i="12"/>
  <c r="L9" i="11"/>
  <c r="L10" i="11"/>
  <c r="L11" i="11"/>
  <c r="L12" i="11"/>
  <c r="L13" i="11"/>
  <c r="L14" i="11"/>
  <c r="L15" i="11"/>
  <c r="L16" i="11"/>
  <c r="L17" i="11"/>
  <c r="L18" i="11"/>
  <c r="L19" i="11"/>
  <c r="L20" i="11"/>
  <c r="J9" i="11"/>
  <c r="J10" i="11"/>
  <c r="J21" i="11" s="1"/>
  <c r="J11" i="11"/>
  <c r="J12" i="11"/>
  <c r="J13" i="11"/>
  <c r="J14" i="11"/>
  <c r="J15" i="11"/>
  <c r="J16" i="11"/>
  <c r="J17" i="11"/>
  <c r="J18" i="11"/>
  <c r="J19" i="11"/>
  <c r="J20" i="11"/>
  <c r="L9" i="10"/>
  <c r="L10" i="10"/>
  <c r="L11" i="10"/>
  <c r="L12" i="10"/>
  <c r="L13" i="10"/>
  <c r="L14" i="10"/>
  <c r="L15" i="10"/>
  <c r="L16" i="10"/>
  <c r="L17" i="10"/>
  <c r="L18" i="10"/>
  <c r="L19" i="10"/>
  <c r="L21" i="10"/>
  <c r="L22" i="10"/>
  <c r="L23" i="10"/>
  <c r="L24" i="10"/>
  <c r="L25" i="10"/>
  <c r="L26" i="10"/>
  <c r="L27" i="10"/>
  <c r="L28" i="10"/>
  <c r="L29" i="10"/>
  <c r="L30" i="10"/>
  <c r="L31" i="10"/>
  <c r="L32" i="10"/>
  <c r="L33" i="10"/>
  <c r="L34" i="10"/>
  <c r="L35" i="10"/>
  <c r="L36" i="10"/>
  <c r="L37" i="10"/>
  <c r="L38" i="10"/>
  <c r="L39" i="10"/>
  <c r="L40" i="10"/>
  <c r="L41" i="10"/>
  <c r="L42" i="10"/>
  <c r="L43" i="10"/>
  <c r="L44" i="10"/>
  <c r="L45" i="10"/>
  <c r="L46" i="10"/>
  <c r="L61" i="10" s="1"/>
  <c r="L47" i="10"/>
  <c r="L48" i="10"/>
  <c r="L49" i="10"/>
  <c r="L50" i="10"/>
  <c r="L51" i="10"/>
  <c r="L52" i="10"/>
  <c r="L53" i="10"/>
  <c r="L54" i="10"/>
  <c r="L55" i="10"/>
  <c r="L56" i="10"/>
  <c r="L57" i="10"/>
  <c r="L58" i="10"/>
  <c r="L59" i="10"/>
  <c r="L60" i="10"/>
  <c r="J9" i="10"/>
  <c r="J10" i="10"/>
  <c r="J11" i="10"/>
  <c r="J12" i="10"/>
  <c r="J13" i="10"/>
  <c r="J14" i="10"/>
  <c r="J15" i="10"/>
  <c r="J16" i="10"/>
  <c r="J17" i="10"/>
  <c r="J18" i="10"/>
  <c r="J19" i="10"/>
  <c r="J21" i="10"/>
  <c r="J22" i="10"/>
  <c r="J23" i="10"/>
  <c r="J24" i="10"/>
  <c r="J25" i="10"/>
  <c r="J26" i="10"/>
  <c r="J27" i="10"/>
  <c r="J28" i="10"/>
  <c r="J29" i="10"/>
  <c r="J30" i="10"/>
  <c r="J31" i="10"/>
  <c r="J32" i="10"/>
  <c r="J33" i="10"/>
  <c r="J34" i="10"/>
  <c r="J35" i="10"/>
  <c r="J36" i="10"/>
  <c r="J37" i="10"/>
  <c r="J38" i="10"/>
  <c r="J39" i="10"/>
  <c r="J40" i="10"/>
  <c r="J41" i="10"/>
  <c r="J42" i="10"/>
  <c r="J43" i="10"/>
  <c r="J44" i="10"/>
  <c r="J45" i="10"/>
  <c r="J46" i="10"/>
  <c r="J47" i="10"/>
  <c r="J48" i="10"/>
  <c r="J49" i="10"/>
  <c r="J50" i="10"/>
  <c r="J51" i="10"/>
  <c r="J52" i="10"/>
  <c r="J53" i="10"/>
  <c r="J54" i="10"/>
  <c r="J55" i="10"/>
  <c r="J56" i="10"/>
  <c r="J57" i="10"/>
  <c r="J58" i="10"/>
  <c r="J59" i="10"/>
  <c r="J60" i="10"/>
  <c r="J61" i="10"/>
  <c r="L20" i="10"/>
  <c r="J20" i="10"/>
  <c r="J23" i="9"/>
  <c r="L9" i="9"/>
  <c r="L33" i="9" s="1"/>
  <c r="L10" i="9"/>
  <c r="L11" i="9"/>
  <c r="L12" i="9"/>
  <c r="L13" i="9"/>
  <c r="L14" i="9"/>
  <c r="L15" i="9"/>
  <c r="L16" i="9"/>
  <c r="L17" i="9"/>
  <c r="L18" i="9"/>
  <c r="L19" i="9"/>
  <c r="L20" i="9"/>
  <c r="L21" i="9"/>
  <c r="L23" i="9"/>
  <c r="L24" i="9"/>
  <c r="L25" i="9"/>
  <c r="L26" i="9"/>
  <c r="L27" i="9"/>
  <c r="L28" i="9"/>
  <c r="L30" i="9"/>
  <c r="L31" i="9"/>
  <c r="L32" i="9"/>
  <c r="J9" i="9"/>
  <c r="J10" i="9"/>
  <c r="J11" i="9"/>
  <c r="J12" i="9"/>
  <c r="J13" i="9"/>
  <c r="J14" i="9"/>
  <c r="J15" i="9"/>
  <c r="J16" i="9"/>
  <c r="J17" i="9"/>
  <c r="J18" i="9"/>
  <c r="J19" i="9"/>
  <c r="J20" i="9"/>
  <c r="J21" i="9"/>
  <c r="J24" i="9"/>
  <c r="J25" i="9"/>
  <c r="J26" i="9"/>
  <c r="J27" i="9"/>
  <c r="J28" i="9"/>
  <c r="J30" i="9"/>
  <c r="J31" i="9"/>
  <c r="J32" i="9"/>
  <c r="J33" i="9"/>
  <c r="J18" i="8"/>
  <c r="L9" i="8"/>
  <c r="L10" i="8"/>
  <c r="L11" i="8"/>
  <c r="L12" i="8"/>
  <c r="L13" i="8"/>
  <c r="L14" i="8"/>
  <c r="L15" i="8"/>
  <c r="L16" i="8"/>
  <c r="L20" i="8"/>
  <c r="L21" i="8"/>
  <c r="L22" i="8"/>
  <c r="L23" i="8"/>
  <c r="L24" i="8"/>
  <c r="L25" i="8"/>
  <c r="L26" i="8"/>
  <c r="L27" i="8"/>
  <c r="L28" i="8"/>
  <c r="L29" i="8"/>
  <c r="L31" i="8"/>
  <c r="L32" i="8"/>
  <c r="L33" i="8"/>
  <c r="L34" i="8"/>
  <c r="J9" i="8"/>
  <c r="J10" i="8"/>
  <c r="J11" i="8"/>
  <c r="J12" i="8"/>
  <c r="J13" i="8"/>
  <c r="J14" i="8"/>
  <c r="J15" i="8"/>
  <c r="J16" i="8"/>
  <c r="J20" i="8"/>
  <c r="J21" i="8"/>
  <c r="J22" i="8"/>
  <c r="J23" i="8"/>
  <c r="J24" i="8"/>
  <c r="J25" i="8"/>
  <c r="J26" i="8"/>
  <c r="J27" i="8"/>
  <c r="J28" i="8"/>
  <c r="J29" i="8"/>
  <c r="J31" i="8"/>
  <c r="J32" i="8"/>
  <c r="J33" i="8"/>
  <c r="J34" i="8"/>
  <c r="L9" i="6"/>
  <c r="L10" i="6"/>
  <c r="L11" i="6"/>
  <c r="L12" i="6"/>
  <c r="L13" i="6"/>
  <c r="L14" i="6"/>
  <c r="L15" i="6"/>
  <c r="L16" i="6"/>
  <c r="L17" i="6"/>
  <c r="L18" i="6"/>
  <c r="L19" i="6"/>
  <c r="L20" i="6"/>
  <c r="L21" i="6"/>
  <c r="L22" i="6"/>
  <c r="L23" i="6"/>
  <c r="L24" i="6"/>
  <c r="L25" i="6"/>
  <c r="L26" i="6"/>
  <c r="L27" i="6"/>
  <c r="L28" i="6"/>
  <c r="L29" i="6"/>
  <c r="L30" i="6"/>
  <c r="L31" i="6"/>
  <c r="L32" i="6"/>
  <c r="L33" i="6"/>
  <c r="L34" i="6"/>
  <c r="L35" i="6"/>
  <c r="L36" i="6"/>
  <c r="L40" i="6"/>
  <c r="L41" i="6"/>
  <c r="L42" i="6"/>
  <c r="L43" i="6"/>
  <c r="L44" i="6"/>
  <c r="L45" i="6"/>
  <c r="L46" i="6"/>
  <c r="L47" i="6"/>
  <c r="L51" i="6"/>
  <c r="J9" i="2"/>
  <c r="J10" i="2"/>
  <c r="J11" i="2"/>
  <c r="J12" i="2"/>
  <c r="J14" i="2"/>
  <c r="J16" i="2"/>
  <c r="J17" i="2"/>
  <c r="J18" i="2"/>
  <c r="J19" i="2"/>
  <c r="J20" i="2"/>
  <c r="J21" i="2"/>
  <c r="J22" i="2"/>
  <c r="J23" i="2"/>
  <c r="J24" i="2"/>
  <c r="J25" i="2"/>
  <c r="J26" i="2"/>
  <c r="J30" i="2"/>
  <c r="J31" i="2"/>
  <c r="J32" i="2"/>
  <c r="J33" i="2"/>
  <c r="J34" i="2"/>
  <c r="J35" i="2"/>
  <c r="J36" i="2"/>
  <c r="J38" i="2"/>
  <c r="J39" i="2"/>
  <c r="J41" i="2"/>
  <c r="J44" i="2"/>
  <c r="J45" i="2"/>
  <c r="J46" i="2"/>
  <c r="J47" i="2"/>
  <c r="J48" i="2"/>
  <c r="J51" i="2"/>
  <c r="J52" i="2"/>
  <c r="J53" i="2"/>
  <c r="J54" i="2"/>
  <c r="J55" i="2"/>
  <c r="J56" i="2"/>
  <c r="J57" i="2"/>
  <c r="J58" i="2"/>
  <c r="J59" i="2"/>
  <c r="J60" i="2"/>
  <c r="J61" i="2"/>
  <c r="J62" i="2"/>
  <c r="J63" i="2"/>
  <c r="J64" i="2"/>
  <c r="J65" i="2"/>
  <c r="J66" i="2"/>
  <c r="J67" i="2"/>
  <c r="J68" i="2"/>
  <c r="J69" i="2"/>
  <c r="J70" i="2"/>
  <c r="J71" i="2"/>
  <c r="J72" i="2"/>
  <c r="J73" i="2"/>
  <c r="J74" i="2"/>
  <c r="J75" i="2"/>
  <c r="J76" i="2"/>
  <c r="J78" i="2"/>
  <c r="J79" i="2"/>
  <c r="J80" i="2"/>
  <c r="J81" i="2"/>
  <c r="J83" i="2"/>
  <c r="J85" i="2"/>
  <c r="J88" i="2"/>
  <c r="J89" i="2"/>
  <c r="L9" i="2"/>
  <c r="L10" i="2"/>
  <c r="L11" i="2"/>
  <c r="L12" i="2"/>
  <c r="L14" i="2"/>
  <c r="L16" i="2"/>
  <c r="L17" i="2"/>
  <c r="L18" i="2"/>
  <c r="L19" i="2"/>
  <c r="L20" i="2"/>
  <c r="L21" i="2"/>
  <c r="L22" i="2"/>
  <c r="L23" i="2"/>
  <c r="L24" i="2"/>
  <c r="L25" i="2"/>
  <c r="L26" i="2"/>
  <c r="L30" i="2"/>
  <c r="L31" i="2"/>
  <c r="L32" i="2"/>
  <c r="L33" i="2"/>
  <c r="L34" i="2"/>
  <c r="L35" i="2"/>
  <c r="L36" i="2"/>
  <c r="L38" i="2"/>
  <c r="L39" i="2"/>
  <c r="L41" i="2"/>
  <c r="L44" i="2"/>
  <c r="L45" i="2"/>
  <c r="L46" i="2"/>
  <c r="L47" i="2"/>
  <c r="L48" i="2"/>
  <c r="L51" i="2"/>
  <c r="L52" i="2"/>
  <c r="L53" i="2"/>
  <c r="L54" i="2"/>
  <c r="L55" i="2"/>
  <c r="L56" i="2"/>
  <c r="L57" i="2"/>
  <c r="L58" i="2"/>
  <c r="L59" i="2"/>
  <c r="L60" i="2"/>
  <c r="L61" i="2"/>
  <c r="L62" i="2"/>
  <c r="L63" i="2"/>
  <c r="L64" i="2"/>
  <c r="L65" i="2"/>
  <c r="L66" i="2"/>
  <c r="L67" i="2"/>
  <c r="L68" i="2"/>
  <c r="L69" i="2"/>
  <c r="L70" i="2"/>
  <c r="L71" i="2"/>
  <c r="L72" i="2"/>
  <c r="L73" i="2"/>
  <c r="L74" i="2"/>
  <c r="L75" i="2"/>
  <c r="L76" i="2"/>
  <c r="L78" i="2"/>
  <c r="L79" i="2"/>
  <c r="L80" i="2"/>
  <c r="L81" i="2"/>
  <c r="L83" i="2"/>
  <c r="L85" i="2"/>
  <c r="L88" i="2"/>
  <c r="L89" i="2"/>
  <c r="J90" i="2" l="1"/>
  <c r="J19" i="16"/>
  <c r="L90" i="2"/>
  <c r="L45" i="8"/>
  <c r="J23" i="14"/>
  <c r="J45" i="8"/>
  <c r="L23" i="14"/>
  <c r="K29" i="14" s="1"/>
  <c r="L19" i="16"/>
  <c r="L21" i="11"/>
  <c r="L52" i="6"/>
  <c r="L56" i="6" s="1"/>
  <c r="L22" i="15"/>
  <c r="J22" i="15"/>
  <c r="Q28" i="14" l="1"/>
  <c r="H28" i="14"/>
  <c r="O29" i="14"/>
</calcChain>
</file>

<file path=xl/sharedStrings.xml><?xml version="1.0" encoding="utf-8"?>
<sst xmlns="http://schemas.openxmlformats.org/spreadsheetml/2006/main" count="2629" uniqueCount="245">
  <si>
    <t>NR</t>
  </si>
  <si>
    <t>EMERTIMI</t>
  </si>
  <si>
    <t>KATEGORIA</t>
  </si>
  <si>
    <t>VENDNDODHJA</t>
  </si>
  <si>
    <t>DEPARTAMENTI / DREJTORIA</t>
  </si>
  <si>
    <t>DATA E HYRJES</t>
  </si>
  <si>
    <t>NJESIA E MATJES</t>
  </si>
  <si>
    <t>CMIMI / NJESI</t>
  </si>
  <si>
    <t>GJENDJE KONTABILE</t>
  </si>
  <si>
    <t>GJENDJE INVENTARI</t>
  </si>
  <si>
    <t>JASHTE PERDORIMI</t>
  </si>
  <si>
    <t>DIFERENCA</t>
  </si>
  <si>
    <t>SHENIME DHE VEREJTJE</t>
  </si>
  <si>
    <t>SASIA</t>
  </si>
  <si>
    <t>VLEFTA</t>
  </si>
  <si>
    <t>MUNGESA</t>
  </si>
  <si>
    <t>TEPRICA</t>
  </si>
  <si>
    <t>karrige</t>
  </si>
  <si>
    <t>karrige mësuesi</t>
  </si>
  <si>
    <t>dollap</t>
  </si>
  <si>
    <t>pc</t>
  </si>
  <si>
    <t>rrafte</t>
  </si>
  <si>
    <t>tavolina</t>
  </si>
  <si>
    <t>sirtar</t>
  </si>
  <si>
    <t xml:space="preserve">karrige </t>
  </si>
  <si>
    <t>printer</t>
  </si>
  <si>
    <t>tavolinë nxënësi</t>
  </si>
  <si>
    <t>tavolinë mësuesi</t>
  </si>
  <si>
    <t>dërrasë e zezë</t>
  </si>
  <si>
    <t>karrige druri</t>
  </si>
  <si>
    <t>Mobilje/Orendi</t>
  </si>
  <si>
    <t>PajisjeTeknologjike</t>
  </si>
  <si>
    <t>Dhërmi</t>
  </si>
  <si>
    <t>Kopshti</t>
  </si>
  <si>
    <t>copë</t>
  </si>
  <si>
    <t>karrige nxënësi</t>
  </si>
  <si>
    <t>dërras e zezë</t>
  </si>
  <si>
    <t>kosh</t>
  </si>
  <si>
    <t>Himarë</t>
  </si>
  <si>
    <t>karrige rrotulluese</t>
  </si>
  <si>
    <t>tavolina IT-së</t>
  </si>
  <si>
    <t>dërras e zezë e IT-së</t>
  </si>
  <si>
    <t>karrige rrotulluese të IT-së</t>
  </si>
  <si>
    <t>stola të kuqe të IT-së</t>
  </si>
  <si>
    <t>karrige të thjeshta të kuqe të IT-së</t>
  </si>
  <si>
    <t>karrige drejtuesi të It-së</t>
  </si>
  <si>
    <t>dollap të IT-së</t>
  </si>
  <si>
    <t>Pajisje/Teknologjike</t>
  </si>
  <si>
    <t>Klasa</t>
  </si>
  <si>
    <t>IT-ja</t>
  </si>
  <si>
    <t>Zyra e Drejtorit</t>
  </si>
  <si>
    <t>dollap/rraft</t>
  </si>
  <si>
    <t xml:space="preserve">karrige të thjeshta </t>
  </si>
  <si>
    <t>Zyra e Mësuesve</t>
  </si>
  <si>
    <t>tavolinë e thjeshtë</t>
  </si>
  <si>
    <t>karrige të thjeshta</t>
  </si>
  <si>
    <t>rraft I vogël</t>
  </si>
  <si>
    <t>rraft I vogël I sheshtë</t>
  </si>
  <si>
    <t>Biblioteka</t>
  </si>
  <si>
    <t>stola</t>
  </si>
  <si>
    <t>Korridor</t>
  </si>
  <si>
    <t>Klasa Bosh</t>
  </si>
  <si>
    <t>tavolinë drejtkëndësh</t>
  </si>
  <si>
    <t>karrige e thjeshtë</t>
  </si>
  <si>
    <t>klasa</t>
  </si>
  <si>
    <t>tavolinë</t>
  </si>
  <si>
    <t>kosha</t>
  </si>
  <si>
    <t>dollap I madh</t>
  </si>
  <si>
    <t>kondicioner</t>
  </si>
  <si>
    <t>tavolinë rrethore</t>
  </si>
  <si>
    <t>tavolinë sirtar</t>
  </si>
  <si>
    <t>karrige pa ngjyra</t>
  </si>
  <si>
    <t>karrige me ngjyra</t>
  </si>
  <si>
    <t>Kopësht</t>
  </si>
  <si>
    <t>SHKOLLA PANO MENIKO HIMARË</t>
  </si>
  <si>
    <t>KOPSHTI HIMARË</t>
  </si>
  <si>
    <t>krevate të vogla</t>
  </si>
  <si>
    <t>dyshek tek</t>
  </si>
  <si>
    <t>tavolinë trapezi</t>
  </si>
  <si>
    <t>Çerdhe</t>
  </si>
  <si>
    <t>dollap me ngjyrë</t>
  </si>
  <si>
    <t>krevat tek</t>
  </si>
  <si>
    <t>Depo</t>
  </si>
  <si>
    <t>tavolinë katrore</t>
  </si>
  <si>
    <t>tavolinë me ngjyrë</t>
  </si>
  <si>
    <t>tavolinë të prishur</t>
  </si>
  <si>
    <t>rraft I madh</t>
  </si>
  <si>
    <t>rraft I vogel</t>
  </si>
  <si>
    <t>rraft horizontal</t>
  </si>
  <si>
    <t>karrige e madhe</t>
  </si>
  <si>
    <t>dollap druri me kanata</t>
  </si>
  <si>
    <t>varrëse</t>
  </si>
  <si>
    <t>dollap varrëse</t>
  </si>
  <si>
    <t>rrafte të vogla</t>
  </si>
  <si>
    <t>SHKOLLA E MESME SPIRO  GJIKNURI HIMARË</t>
  </si>
  <si>
    <t>freskuese</t>
  </si>
  <si>
    <t>dollap printeri</t>
  </si>
  <si>
    <t>monitor Philips 203V</t>
  </si>
  <si>
    <t xml:space="preserve">dollap </t>
  </si>
  <si>
    <t>Njësi qëndrore HP</t>
  </si>
  <si>
    <t>Zyra e Mëuesve</t>
  </si>
  <si>
    <t>tavolinë mësuesi të vogla</t>
  </si>
  <si>
    <t>tavolinë mësuesi të mëdha</t>
  </si>
  <si>
    <t>TV</t>
  </si>
  <si>
    <t>Laboratori</t>
  </si>
  <si>
    <t>tavolinë e vogël</t>
  </si>
  <si>
    <t>Palestra</t>
  </si>
  <si>
    <t>Korridori</t>
  </si>
  <si>
    <t>Kati 3</t>
  </si>
  <si>
    <t>tavolinë  nxënësi</t>
  </si>
  <si>
    <t>kabinet gjeografie</t>
  </si>
  <si>
    <t>tavolinë e vjetër jeshile</t>
  </si>
  <si>
    <t>tavolina të reja</t>
  </si>
  <si>
    <t>Klasa Aktive</t>
  </si>
  <si>
    <t>Copë</t>
  </si>
  <si>
    <t>tavolinë drejtkëndëshi</t>
  </si>
  <si>
    <t>karrige të vogla</t>
  </si>
  <si>
    <t>karrige të mëdha</t>
  </si>
  <si>
    <t>video</t>
  </si>
  <si>
    <t>tavolinë madhe</t>
  </si>
  <si>
    <t>Klasa Poshtë</t>
  </si>
  <si>
    <t>tavolinë e madhe</t>
  </si>
  <si>
    <t>SHKOLLA QAZIM PALI BORSH</t>
  </si>
  <si>
    <t>karrige të paloshme</t>
  </si>
  <si>
    <t>banka</t>
  </si>
  <si>
    <t>Borsh</t>
  </si>
  <si>
    <t>sobë</t>
  </si>
  <si>
    <t>karrige zyre</t>
  </si>
  <si>
    <t>printer ( prishur)</t>
  </si>
  <si>
    <t>PC</t>
  </si>
  <si>
    <t>rrafte metalike</t>
  </si>
  <si>
    <t>tavolinë me karrige</t>
  </si>
  <si>
    <t>stablizator</t>
  </si>
  <si>
    <t>projektor</t>
  </si>
  <si>
    <t>TOTALI</t>
  </si>
  <si>
    <t>accer V173 monitor + njësi qëndrore (komplet)</t>
  </si>
  <si>
    <t>pc monitor HP komplet</t>
  </si>
  <si>
    <t>Dhurate</t>
  </si>
  <si>
    <t>dhuratë</t>
  </si>
  <si>
    <t>kosh mbeturinash</t>
  </si>
  <si>
    <t>SHKOLLA LUKOVË</t>
  </si>
  <si>
    <t>varrëse rrobash</t>
  </si>
  <si>
    <t>Lukovë</t>
  </si>
  <si>
    <t>tavolinë kompjuteri</t>
  </si>
  <si>
    <t>student PC</t>
  </si>
  <si>
    <t>monitor 17''</t>
  </si>
  <si>
    <t>skaner canon</t>
  </si>
  <si>
    <t>Depo Laboratori</t>
  </si>
  <si>
    <t>dollap për klasat</t>
  </si>
  <si>
    <t>Arsimi parafillor</t>
  </si>
  <si>
    <t>karrige kopshti</t>
  </si>
  <si>
    <t>reflektor</t>
  </si>
  <si>
    <t>Nëndrejtoria</t>
  </si>
  <si>
    <t>tavolinë zyre</t>
  </si>
  <si>
    <t>karrige tavoline</t>
  </si>
  <si>
    <t>karrige stafi</t>
  </si>
  <si>
    <t>gardarobë për veshje</t>
  </si>
  <si>
    <t>Drejtoria</t>
  </si>
  <si>
    <t>SHKOLLA SHËN VASILI</t>
  </si>
  <si>
    <t>kateder</t>
  </si>
  <si>
    <t>mbajtëse portative</t>
  </si>
  <si>
    <t>dërrasë portative</t>
  </si>
  <si>
    <t>tavolinë nxënësish</t>
  </si>
  <si>
    <t>karrige nxënësish</t>
  </si>
  <si>
    <t>Shën Vasil</t>
  </si>
  <si>
    <t xml:space="preserve">tavolinë </t>
  </si>
  <si>
    <t>rezistencë</t>
  </si>
  <si>
    <t>tabele kopshti</t>
  </si>
  <si>
    <t>SHKOLLA PIQERAS</t>
  </si>
  <si>
    <t>SHKOLLA NIVICË</t>
  </si>
  <si>
    <t>bufe biblioteke</t>
  </si>
  <si>
    <t>dërrasëe zezë</t>
  </si>
  <si>
    <t>tavolinë hekuri</t>
  </si>
  <si>
    <t>Mobulje/Orendi</t>
  </si>
  <si>
    <t>Piqeras</t>
  </si>
  <si>
    <t>kompjuter INX</t>
  </si>
  <si>
    <t>monitor</t>
  </si>
  <si>
    <t>kosh plerash</t>
  </si>
  <si>
    <t>tavolinë e rrumbullakët</t>
  </si>
  <si>
    <t>Nivicë</t>
  </si>
  <si>
    <t>teacher PC</t>
  </si>
  <si>
    <t>skaner Canon</t>
  </si>
  <si>
    <t>monitor 17"</t>
  </si>
  <si>
    <t>SHKOLLA E MESME E BASHKUAR KUÇ</t>
  </si>
  <si>
    <t>tavolinë kopshti drejtkëndëshi</t>
  </si>
  <si>
    <t>tavolinë kopshti rrethor</t>
  </si>
  <si>
    <t>rrafte lodrash mjetesh</t>
  </si>
  <si>
    <t>tavolinë për edukatore</t>
  </si>
  <si>
    <t>soba ngrohje me dru</t>
  </si>
  <si>
    <t>Kuç</t>
  </si>
  <si>
    <t>SHKOLLA E MESME E BASHKUAR HORË VRANISHT</t>
  </si>
  <si>
    <t>glob me drita</t>
  </si>
  <si>
    <t>karrige hekuri</t>
  </si>
  <si>
    <t>soba llamarine</t>
  </si>
  <si>
    <t>boiler</t>
  </si>
  <si>
    <t>tavolinë mëuesi</t>
  </si>
  <si>
    <t>Horë Vranisht</t>
  </si>
  <si>
    <t>dollap për klasa</t>
  </si>
  <si>
    <t>vulë shkolle</t>
  </si>
  <si>
    <t>soba druri</t>
  </si>
  <si>
    <t>SHKOLLA 9-VJEÇARE HORË VRANISHT</t>
  </si>
  <si>
    <t>SHKOLLA GJIN BIXHILI DHËRMI</t>
  </si>
  <si>
    <t>10.02.2018</t>
  </si>
  <si>
    <t>15.03.2018</t>
  </si>
  <si>
    <t>15.02.2018</t>
  </si>
  <si>
    <t xml:space="preserve"> </t>
  </si>
  <si>
    <t>rrafti pjerret librash</t>
  </si>
  <si>
    <t>dollao garderobe per femije</t>
  </si>
  <si>
    <t>10.02.2019</t>
  </si>
  <si>
    <t>tavolinë nxenesi</t>
  </si>
  <si>
    <t>tavolin nxenesi</t>
  </si>
  <si>
    <t>karrige nxenesi</t>
  </si>
  <si>
    <t>tavoline mesesi</t>
  </si>
  <si>
    <t xml:space="preserve">salla e mesuesve </t>
  </si>
  <si>
    <t>drejtoria</t>
  </si>
  <si>
    <t>INVENTARI I PAJISJEVE TË BASHKISË HIMARË 2024</t>
  </si>
  <si>
    <t>jashte perdorimi</t>
  </si>
  <si>
    <t>15.03.2019</t>
  </si>
  <si>
    <t xml:space="preserve">Klasa e sanitares </t>
  </si>
  <si>
    <t>arvika</t>
  </si>
  <si>
    <t xml:space="preserve">klasa e shahut </t>
  </si>
  <si>
    <t xml:space="preserve">magazina </t>
  </si>
  <si>
    <t>depo</t>
  </si>
  <si>
    <t>depo 2</t>
  </si>
  <si>
    <t>LKLASA</t>
  </si>
  <si>
    <t>KLASA</t>
  </si>
  <si>
    <t>SALLA</t>
  </si>
  <si>
    <t xml:space="preserve">KLASA BOSH </t>
  </si>
  <si>
    <t>QEPARO</t>
  </si>
  <si>
    <t>SHKOLLA NIKO ALEKSI QEPARO</t>
  </si>
  <si>
    <t>SHKOLLA SPIR GJIKNURI</t>
  </si>
  <si>
    <t>SHKOLLA PANO NIKOLLA MENIKO</t>
  </si>
  <si>
    <t>KOPSHTI HIMARE</t>
  </si>
  <si>
    <t>SHKOLLA GJIK BIXHILI</t>
  </si>
  <si>
    <t>SHKOLLA QAZIM PALI</t>
  </si>
  <si>
    <t>SHKOLLA LIKOVE</t>
  </si>
  <si>
    <t>SHOKLLA SHEN VASIL</t>
  </si>
  <si>
    <t xml:space="preserve">SHKOLLA PIQERAS </t>
  </si>
  <si>
    <t>SHKOLLA NIVICE</t>
  </si>
  <si>
    <t>SHKOLLA E BASHKUAR KUC</t>
  </si>
  <si>
    <t>SHKOLLA E MESME VRANISHT</t>
  </si>
  <si>
    <t>SHKOLLA 9-VJECARE VRANISHT</t>
  </si>
  <si>
    <t>INVENTARI I PAJISJEVE TE  SHKOLLAVE DHE KOPSHTEVE BASHKISE HIMARE 2025</t>
  </si>
  <si>
    <t>INVENTARI I PAJISJEVE TË BASHKISË HIMARË 2025</t>
  </si>
  <si>
    <t>INVENTARI I PAJISJEVE TE BASHKISE HIMARE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</si>
</sst>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000000"/>
      <name val="Times New Roman"/>
      <family val="1"/>
      <charset val="1"/>
    </font>
    <font>
      <b/>
      <sz val="14"/>
      <color rgb="FF000000"/>
      <name val="Times New Roman"/>
      <family val="1"/>
      <charset val="1"/>
    </font>
    <font>
      <sz val="14"/>
      <color rgb="FF000000"/>
      <name val="Times New Roman"/>
      <family val="1"/>
      <charset val="1"/>
    </font>
    <font>
      <sz val="11"/>
      <color rgb="FF000000"/>
      <name val="Calibri"/>
      <family val="2"/>
      <charset val="1"/>
    </font>
    <font>
      <sz val="11"/>
      <color rgb="FF000000"/>
      <name val="Times New Roman"/>
      <family val="1"/>
      <charset val="1"/>
    </font>
    <font>
      <b/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"/>
      <color rgb="FF000000"/>
      <name val="Calibri"/>
      <family val="2"/>
      <scheme val="minor"/>
    </font>
    <font>
      <b/>
      <sz val="11"/>
      <color rgb="FF000000"/>
      <name val="Times New Roman"/>
      <family val="1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5" fillId="0" borderId="0"/>
    <xf numFmtId="43" fontId="1" fillId="0" borderId="0" applyFont="0" applyFill="0" applyBorder="0" applyAlignment="0" applyProtection="0"/>
  </cellStyleXfs>
  <cellXfs count="75">
    <xf numFmtId="0" fontId="0" fillId="0" borderId="0" xfId="0"/>
    <xf numFmtId="0" fontId="3" fillId="0" borderId="0" xfId="2" applyFont="1"/>
    <xf numFmtId="0" fontId="5" fillId="0" borderId="0" xfId="2"/>
    <xf numFmtId="0" fontId="4" fillId="0" borderId="0" xfId="2" applyFont="1"/>
    <xf numFmtId="0" fontId="6" fillId="0" borderId="3" xfId="2" applyFont="1" applyBorder="1"/>
    <xf numFmtId="0" fontId="6" fillId="0" borderId="3" xfId="2" applyFont="1" applyBorder="1" applyAlignment="1">
      <alignment horizontal="left" wrapText="1"/>
    </xf>
    <xf numFmtId="0" fontId="2" fillId="0" borderId="3" xfId="0" applyFont="1" applyBorder="1" applyAlignment="1">
      <alignment horizontal="center" vertical="center"/>
    </xf>
    <xf numFmtId="0" fontId="0" fillId="0" borderId="3" xfId="0" applyBorder="1"/>
    <xf numFmtId="3" fontId="0" fillId="0" borderId="3" xfId="0" applyNumberFormat="1" applyBorder="1"/>
    <xf numFmtId="0" fontId="9" fillId="0" borderId="3" xfId="0" applyFont="1" applyBorder="1"/>
    <xf numFmtId="164" fontId="10" fillId="0" borderId="3" xfId="3" applyNumberFormat="1" applyFont="1" applyBorder="1"/>
    <xf numFmtId="164" fontId="0" fillId="0" borderId="3" xfId="3" applyNumberFormat="1" applyFont="1" applyBorder="1"/>
    <xf numFmtId="164" fontId="0" fillId="0" borderId="3" xfId="0" applyNumberFormat="1" applyBorder="1"/>
    <xf numFmtId="164" fontId="9" fillId="0" borderId="3" xfId="3" applyNumberFormat="1" applyFont="1" applyBorder="1"/>
    <xf numFmtId="0" fontId="11" fillId="0" borderId="0" xfId="0" applyFont="1"/>
    <xf numFmtId="0" fontId="0" fillId="2" borderId="3" xfId="0" applyFill="1" applyBorder="1"/>
    <xf numFmtId="3" fontId="0" fillId="2" borderId="3" xfId="0" applyNumberFormat="1" applyFill="1" applyBorder="1"/>
    <xf numFmtId="0" fontId="0" fillId="2" borderId="0" xfId="0" applyFill="1"/>
    <xf numFmtId="0" fontId="2" fillId="2" borderId="3" xfId="0" applyFont="1" applyFill="1" applyBorder="1" applyAlignment="1">
      <alignment horizontal="center" vertical="center"/>
    </xf>
    <xf numFmtId="0" fontId="9" fillId="2" borderId="3" xfId="0" applyFont="1" applyFill="1" applyBorder="1"/>
    <xf numFmtId="0" fontId="11" fillId="2" borderId="0" xfId="0" applyFont="1" applyFill="1"/>
    <xf numFmtId="0" fontId="3" fillId="2" borderId="0" xfId="2" applyFont="1" applyFill="1"/>
    <xf numFmtId="164" fontId="10" fillId="2" borderId="3" xfId="3" applyNumberFormat="1" applyFont="1" applyFill="1" applyBorder="1"/>
    <xf numFmtId="164" fontId="0" fillId="0" borderId="0" xfId="0" applyNumberFormat="1"/>
    <xf numFmtId="0" fontId="2" fillId="2" borderId="1" xfId="0" applyFont="1" applyFill="1" applyBorder="1" applyAlignment="1">
      <alignment horizontal="center" vertical="center"/>
    </xf>
    <xf numFmtId="0" fontId="0" fillId="2" borderId="10" xfId="0" applyFill="1" applyBorder="1"/>
    <xf numFmtId="0" fontId="0" fillId="2" borderId="11" xfId="0" applyFill="1" applyBorder="1"/>
    <xf numFmtId="0" fontId="9" fillId="2" borderId="10" xfId="0" applyFont="1" applyFill="1" applyBorder="1"/>
    <xf numFmtId="164" fontId="0" fillId="2" borderId="3" xfId="3" applyNumberFormat="1" applyFont="1" applyFill="1" applyBorder="1"/>
    <xf numFmtId="164" fontId="0" fillId="2" borderId="3" xfId="0" applyNumberFormat="1" applyFill="1" applyBorder="1"/>
    <xf numFmtId="164" fontId="0" fillId="2" borderId="0" xfId="0" applyNumberFormat="1" applyFill="1"/>
    <xf numFmtId="0" fontId="12" fillId="0" borderId="3" xfId="2" applyFont="1" applyBorder="1"/>
    <xf numFmtId="0" fontId="13" fillId="0" borderId="0" xfId="2" applyFont="1"/>
    <xf numFmtId="0" fontId="14" fillId="0" borderId="3" xfId="2" applyFont="1" applyBorder="1"/>
    <xf numFmtId="164" fontId="6" fillId="0" borderId="3" xfId="3" applyNumberFormat="1" applyFont="1" applyBorder="1" applyAlignment="1">
      <alignment horizontal="center"/>
    </xf>
    <xf numFmtId="164" fontId="6" fillId="0" borderId="3" xfId="3" applyNumberFormat="1" applyFont="1" applyBorder="1"/>
    <xf numFmtId="164" fontId="5" fillId="0" borderId="3" xfId="3" applyNumberFormat="1" applyFont="1" applyBorder="1"/>
    <xf numFmtId="164" fontId="12" fillId="0" borderId="3" xfId="2" applyNumberFormat="1" applyFont="1" applyBorder="1" applyAlignment="1">
      <alignment horizontal="center"/>
    </xf>
    <xf numFmtId="164" fontId="5" fillId="0" borderId="0" xfId="2" applyNumberFormat="1"/>
    <xf numFmtId="0" fontId="3" fillId="0" borderId="0" xfId="2" applyFont="1" applyAlignment="1">
      <alignment horizontal="center"/>
    </xf>
    <xf numFmtId="0" fontId="4" fillId="0" borderId="0" xfId="2" applyFont="1" applyAlignment="1">
      <alignment horizontal="center"/>
    </xf>
    <xf numFmtId="0" fontId="2" fillId="0" borderId="3" xfId="2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3" fillId="2" borderId="0" xfId="2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2" fillId="2" borderId="9" xfId="0" applyFont="1" applyFill="1" applyBorder="1" applyAlignment="1">
      <alignment horizontal="center" vertical="center" wrapText="1" shrinkToFit="1"/>
    </xf>
    <xf numFmtId="0" fontId="2" fillId="2" borderId="11" xfId="0" applyFont="1" applyFill="1" applyBorder="1" applyAlignment="1">
      <alignment horizontal="center" vertical="center" wrapText="1" shrinkToFit="1"/>
    </xf>
    <xf numFmtId="0" fontId="2" fillId="2" borderId="13" xfId="0" applyFont="1" applyFill="1" applyBorder="1" applyAlignment="1">
      <alignment horizontal="center" vertical="center" wrapText="1" shrinkToFit="1"/>
    </xf>
    <xf numFmtId="0" fontId="2" fillId="2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 shrinkToFi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 shrinkToFit="1"/>
    </xf>
    <xf numFmtId="0" fontId="2" fillId="2" borderId="1" xfId="0" applyFont="1" applyFill="1" applyBorder="1" applyAlignment="1">
      <alignment horizontal="center" vertical="center" wrapText="1" shrinkToFit="1"/>
    </xf>
    <xf numFmtId="0" fontId="2" fillId="2" borderId="7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/>
    </xf>
    <xf numFmtId="0" fontId="2" fillId="2" borderId="8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/>
    </xf>
    <xf numFmtId="3" fontId="0" fillId="2" borderId="3" xfId="0" applyNumberFormat="1" applyFill="1" applyBorder="1" applyAlignment="1">
      <alignment horizontal="center" wrapText="1"/>
    </xf>
    <xf numFmtId="0" fontId="0" fillId="2" borderId="3" xfId="0" applyFill="1" applyBorder="1" applyAlignment="1">
      <alignment horizontal="center" wrapText="1"/>
    </xf>
    <xf numFmtId="0" fontId="2" fillId="0" borderId="3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2" fillId="0" borderId="3" xfId="0" applyFont="1" applyBorder="1" applyAlignment="1">
      <alignment horizontal="center" vertical="center" wrapText="1" shrinkToFit="1"/>
    </xf>
    <xf numFmtId="0" fontId="2" fillId="0" borderId="4" xfId="0" applyFont="1" applyBorder="1" applyAlignment="1">
      <alignment horizontal="center" vertical="center" wrapText="1" shrinkToFit="1"/>
    </xf>
  </cellXfs>
  <cellStyles count="4">
    <cellStyle name="Comma" xfId="3" builtinId="3"/>
    <cellStyle name="Normal" xfId="0" builtinId="0"/>
    <cellStyle name="Normal 2" xfId="1" xr:uid="{00000000-0005-0000-0000-000002000000}"/>
    <cellStyle name="Normal 3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P:\Documents%20and%20Settings\krobo\My%20Documents\Kesh%20Final%20Generation\All%20Power%20Plant_1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ristinaanxhara/Downloads/Isida/Downloads/Akovecses/INTRAY/_Work/!1669%20Kesh/_Final%20work/1_TRANSMISSION_WORK/_TR_STATIONS_WORK/All%20substation_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_Fier4"/>
      <sheetName val="Summary_Detailed4"/>
      <sheetName val="Summary"/>
      <sheetName val="Grand_Summary4"/>
      <sheetName val="Group"/>
      <sheetName val="Index_Inf"/>
      <sheetName val="&lt;&lt;&lt;&gt;&gt;&gt;"/>
      <sheetName val="Unit_Price4"/>
      <sheetName val="PP_Summary_Table4"/>
      <sheetName val="Data"/>
      <sheetName val="TPP_Fier4"/>
      <sheetName val="HPP_Vau_i_Dejes4"/>
      <sheetName val="HPP_Ulez_&amp;_Shkopet4"/>
      <sheetName val="HPP_Fierza4"/>
      <sheetName val="HPP_Koman4"/>
      <sheetName val="HPP_Bistrica4"/>
      <sheetName val="HPP_Tirane4"/>
      <sheetName val="Areas"/>
      <sheetName val="Summary_Fier"/>
      <sheetName val="Summary_Detailed"/>
      <sheetName val="Grand_Summary"/>
      <sheetName val="Unit_Price"/>
      <sheetName val="PP_Summary_Table"/>
      <sheetName val="TPP_Fier"/>
      <sheetName val="HPP_Vau_i_Dejes"/>
      <sheetName val="HPP_Ulez_&amp;_Shkopet"/>
      <sheetName val="HPP_Fierza"/>
      <sheetName val="HPP_Koman"/>
      <sheetName val="HPP_Bistrica"/>
      <sheetName val="HPP_Tirane"/>
      <sheetName val="Summary_Fier1"/>
      <sheetName val="Summary_Detailed1"/>
      <sheetName val="Grand_Summary1"/>
      <sheetName val="Unit_Price1"/>
      <sheetName val="PP_Summary_Table1"/>
      <sheetName val="TPP_Fier1"/>
      <sheetName val="HPP_Vau_i_Dejes1"/>
      <sheetName val="HPP_Ulez_&amp;_Shkopet1"/>
      <sheetName val="HPP_Fierza1"/>
      <sheetName val="HPP_Koman1"/>
      <sheetName val="HPP_Bistrica1"/>
      <sheetName val="HPP_Tirane1"/>
      <sheetName val="Summary_Fier2"/>
      <sheetName val="Summary_Detailed2"/>
      <sheetName val="Grand_Summary2"/>
      <sheetName val="Unit_Price2"/>
      <sheetName val="PP_Summary_Table2"/>
      <sheetName val="TPP_Fier2"/>
      <sheetName val="HPP_Vau_i_Dejes2"/>
      <sheetName val="HPP_Ulez_&amp;_Shkopet2"/>
      <sheetName val="HPP_Fierza2"/>
      <sheetName val="HPP_Koman2"/>
      <sheetName val="HPP_Bistrica2"/>
      <sheetName val="HPP_Tirane2"/>
      <sheetName val="Summary_Fier3"/>
      <sheetName val="Summary_Detailed3"/>
      <sheetName val="Grand_Summary3"/>
      <sheetName val="Unit_Price3"/>
      <sheetName val="PP_Summary_Table3"/>
      <sheetName val="TPP_Fier3"/>
      <sheetName val="HPP_Vau_i_Dejes3"/>
      <sheetName val="HPP_Ulez_&amp;_Shkopet3"/>
      <sheetName val="HPP_Fierza3"/>
      <sheetName val="HPP_Koman3"/>
      <sheetName val="HPP_Bistrica3"/>
      <sheetName val="HPP_Tirane3"/>
      <sheetName val="Summary Fier"/>
      <sheetName val="Summary Detailed"/>
      <sheetName val="Grand Summary"/>
      <sheetName val="Unit Price"/>
      <sheetName val="PP Summary Table"/>
      <sheetName val="TPP Fier"/>
      <sheetName val="HPP Vau i Dejes"/>
      <sheetName val="HPP Ulez &amp; Shkopet"/>
      <sheetName val="HPP Fierza"/>
      <sheetName val="HPP Koman"/>
      <sheetName val="HPP Bistrica"/>
      <sheetName val="HPP Tirane"/>
      <sheetName val="Summary_Fier5"/>
      <sheetName val="Summary_Detailed5"/>
      <sheetName val="Grand_Summary5"/>
      <sheetName val="Unit_Price5"/>
      <sheetName val="PP_Summary_Table5"/>
      <sheetName val="TPP_Fier5"/>
      <sheetName val="HPP_Vau_i_Dejes5"/>
      <sheetName val="HPP_Ulez_&amp;_Shkopet5"/>
      <sheetName val="HPP_Fierza5"/>
      <sheetName val="HPP_Koman5"/>
      <sheetName val="HPP_Bistrica5"/>
      <sheetName val="HPP_Tirane5"/>
      <sheetName val="Summary_Fier6"/>
      <sheetName val="Summary_Detailed6"/>
      <sheetName val="Grand_Summary6"/>
      <sheetName val="Unit_Price6"/>
      <sheetName val="PP_Summary_Table6"/>
      <sheetName val="TPP_Fier6"/>
      <sheetName val="HPP_Vau_i_Dejes6"/>
      <sheetName val="HPP_Ulez_&amp;_Shkopet6"/>
      <sheetName val="HPP_Fierza6"/>
      <sheetName val="HPP_Koman6"/>
      <sheetName val="HPP_Bistrica6"/>
      <sheetName val="HPP_Tirane6"/>
      <sheetName val="Summary_Fier7"/>
      <sheetName val="Summary_Detailed7"/>
      <sheetName val="Grand_Summary7"/>
      <sheetName val="Unit_Price7"/>
      <sheetName val="PP_Summary_Table7"/>
      <sheetName val="TPP_Fier7"/>
      <sheetName val="HPP_Vau_i_Dejes7"/>
      <sheetName val="HPP_Ulez_&amp;_Shkopet7"/>
      <sheetName val="HPP_Fierza7"/>
      <sheetName val="HPP_Koman7"/>
      <sheetName val="HPP_Bistrica7"/>
      <sheetName val="HPP_Tirane7"/>
      <sheetName val="Summary_Fier8"/>
      <sheetName val="Summary_Detailed8"/>
      <sheetName val="Grand_Summary8"/>
      <sheetName val="Unit_Price8"/>
      <sheetName val="PP_Summary_Table8"/>
      <sheetName val="TPP_Fier8"/>
      <sheetName val="HPP_Vau_i_Dejes8"/>
      <sheetName val="HPP_Ulez_&amp;_Shkopet8"/>
      <sheetName val="HPP_Fierza8"/>
      <sheetName val="HPP_Koman8"/>
      <sheetName val="HPP_Bistrica8"/>
      <sheetName val="HPP_Tirane8"/>
      <sheetName val="Summary_Fier9"/>
      <sheetName val="Summary_Detailed9"/>
      <sheetName val="Grand_Summary9"/>
      <sheetName val="Unit_Price9"/>
      <sheetName val="PP_Summary_Table9"/>
      <sheetName val="TPP_Fier9"/>
      <sheetName val="HPP_Vau_i_Dejes9"/>
      <sheetName val="HPP_Ulez_&amp;_Shkopet9"/>
      <sheetName val="HPP_Fierza9"/>
      <sheetName val="HPP_Koman9"/>
      <sheetName val="HPP_Bistrica9"/>
      <sheetName val="HPP_Tirane9"/>
      <sheetName val="Summary_Fier10"/>
      <sheetName val="Summary_Detailed10"/>
      <sheetName val="Grand_Summary10"/>
      <sheetName val="Unit_Price10"/>
      <sheetName val="PP_Summary_Table10"/>
      <sheetName val="TPP_Fier10"/>
      <sheetName val="HPP_Vau_i_Dejes10"/>
      <sheetName val="HPP_Ulez_&amp;_Shkopet10"/>
      <sheetName val="HPP_Fierza10"/>
      <sheetName val="HPP_Koman10"/>
      <sheetName val="HPP_Bistrica10"/>
      <sheetName val="HPP_Tirane10"/>
      <sheetName val="Summary_Fier11"/>
      <sheetName val="Summary_Detailed11"/>
      <sheetName val="Grand_Summary11"/>
      <sheetName val="Unit_Price11"/>
      <sheetName val="PP_Summary_Table11"/>
      <sheetName val="TPP_Fier11"/>
      <sheetName val="HPP_Vau_i_Dejes11"/>
      <sheetName val="HPP_Ulez_&amp;_Shkopet11"/>
      <sheetName val="HPP_Fierza11"/>
      <sheetName val="HPP_Koman11"/>
      <sheetName val="HPP_Bistrica11"/>
      <sheetName val="HPP_Tirane11"/>
      <sheetName val="Summary_Fier12"/>
      <sheetName val="Summary_Detailed12"/>
      <sheetName val="Grand_Summary12"/>
      <sheetName val="Unit_Price12"/>
      <sheetName val="PP_Summary_Table12"/>
      <sheetName val="TPP_Fier12"/>
      <sheetName val="HPP_Vau_i_Dejes12"/>
      <sheetName val="HPP_Ulez_&amp;_Shkopet12"/>
      <sheetName val="HPP_Fierza12"/>
      <sheetName val="HPP_Koman12"/>
      <sheetName val="HPP_Bistrica12"/>
      <sheetName val="HPP_Tirane12"/>
      <sheetName val="Summary_Fier13"/>
      <sheetName val="Summary_Detailed13"/>
      <sheetName val="Grand_Summary13"/>
      <sheetName val="Unit_Price13"/>
      <sheetName val="PP_Summary_Table13"/>
      <sheetName val="TPP_Fier13"/>
      <sheetName val="HPP_Vau_i_Dejes13"/>
      <sheetName val="HPP_Ulez_&amp;_Shkopet13"/>
      <sheetName val="HPP_Fierza13"/>
      <sheetName val="HPP_Koman13"/>
      <sheetName val="HPP_Bistrica13"/>
      <sheetName val="HPP_Tirane13"/>
      <sheetName val="Summary_Fier15"/>
      <sheetName val="Summary_Detailed15"/>
      <sheetName val="Grand_Summary15"/>
      <sheetName val="Unit_Price15"/>
      <sheetName val="PP_Summary_Table15"/>
      <sheetName val="TPP_Fier15"/>
      <sheetName val="HPP_Vau_i_Dejes15"/>
      <sheetName val="HPP_Ulez_&amp;_Shkopet15"/>
      <sheetName val="HPP_Fierza15"/>
      <sheetName val="HPP_Koman15"/>
      <sheetName val="HPP_Bistrica15"/>
      <sheetName val="HPP_Tirane15"/>
      <sheetName val="Summary_Fier14"/>
      <sheetName val="Summary_Detailed14"/>
      <sheetName val="Grand_Summary14"/>
      <sheetName val="Unit_Price14"/>
      <sheetName val="PP_Summary_Table14"/>
      <sheetName val="TPP_Fier14"/>
      <sheetName val="HPP_Vau_i_Dejes14"/>
      <sheetName val="HPP_Ulez_&amp;_Shkopet14"/>
      <sheetName val="HPP_Fierza14"/>
      <sheetName val="HPP_Koman14"/>
      <sheetName val="HPP_Bistrica14"/>
      <sheetName val="HPP_Tirane14"/>
      <sheetName val="Summary_Fier16"/>
      <sheetName val="Summary_Detailed16"/>
      <sheetName val="Grand_Summary16"/>
      <sheetName val="Unit_Price16"/>
      <sheetName val="PP_Summary_Table16"/>
      <sheetName val="TPP_Fier16"/>
      <sheetName val="HPP_Vau_i_Dejes16"/>
      <sheetName val="HPP_Ulez_&amp;_Shkopet16"/>
      <sheetName val="HPP_Fierza16"/>
      <sheetName val="HPP_Koman16"/>
      <sheetName val="HPP_Bistrica16"/>
      <sheetName val="HPP_Tirane16"/>
      <sheetName val="Summary_Fier17"/>
      <sheetName val="Summary_Detailed17"/>
      <sheetName val="Grand_Summary17"/>
      <sheetName val="Unit_Price17"/>
      <sheetName val="PP_Summary_Table17"/>
      <sheetName val="TPP_Fier17"/>
      <sheetName val="HPP_Vau_i_Dejes17"/>
      <sheetName val="HPP_Ulez_&amp;_Shkopet17"/>
      <sheetName val="HPP_Fierza17"/>
      <sheetName val="HPP_Koman17"/>
      <sheetName val="HPP_Bistrica17"/>
      <sheetName val="HPP_Tirane17"/>
      <sheetName val="Summary_Fier18"/>
      <sheetName val="Summary_Detailed18"/>
      <sheetName val="Grand_Summary18"/>
      <sheetName val="Unit_Price18"/>
      <sheetName val="PP_Summary_Table18"/>
      <sheetName val="TPP_Fier18"/>
      <sheetName val="HPP_Vau_i_Dejes18"/>
      <sheetName val="HPP_Ulez_&amp;_Shkopet18"/>
      <sheetName val="HPP_Fierza18"/>
      <sheetName val="HPP_Koman18"/>
      <sheetName val="HPP_Bistrica18"/>
      <sheetName val="HPP_Tirane18"/>
      <sheetName val="Summary_Fier23"/>
      <sheetName val="Summary_Detailed23"/>
      <sheetName val="Grand_Summary23"/>
      <sheetName val="Unit_Price23"/>
      <sheetName val="PP_Summary_Table23"/>
      <sheetName val="TPP_Fier23"/>
      <sheetName val="HPP_Vau_i_Dejes23"/>
      <sheetName val="HPP_Ulez_&amp;_Shkopet23"/>
      <sheetName val="HPP_Fierza23"/>
      <sheetName val="HPP_Koman23"/>
      <sheetName val="HPP_Bistrica23"/>
      <sheetName val="HPP_Tirane23"/>
      <sheetName val="Summary_Fier19"/>
      <sheetName val="Summary_Detailed19"/>
      <sheetName val="Grand_Summary19"/>
      <sheetName val="Unit_Price19"/>
      <sheetName val="PP_Summary_Table19"/>
      <sheetName val="TPP_Fier19"/>
      <sheetName val="HPP_Vau_i_Dejes19"/>
      <sheetName val="HPP_Ulez_&amp;_Shkopet19"/>
      <sheetName val="HPP_Fierza19"/>
      <sheetName val="HPP_Koman19"/>
      <sheetName val="HPP_Bistrica19"/>
      <sheetName val="HPP_Tirane19"/>
      <sheetName val="Summary_Fier20"/>
      <sheetName val="Summary_Detailed20"/>
      <sheetName val="Grand_Summary20"/>
      <sheetName val="Unit_Price20"/>
      <sheetName val="PP_Summary_Table20"/>
      <sheetName val="TPP_Fier20"/>
      <sheetName val="HPP_Vau_i_Dejes20"/>
      <sheetName val="HPP_Ulez_&amp;_Shkopet20"/>
      <sheetName val="HPP_Fierza20"/>
      <sheetName val="HPP_Koman20"/>
      <sheetName val="HPP_Bistrica20"/>
      <sheetName val="HPP_Tirane20"/>
      <sheetName val="Summary_Fier21"/>
      <sheetName val="Summary_Detailed21"/>
      <sheetName val="Grand_Summary21"/>
      <sheetName val="Unit_Price21"/>
      <sheetName val="PP_Summary_Table21"/>
      <sheetName val="TPP_Fier21"/>
      <sheetName val="HPP_Vau_i_Dejes21"/>
      <sheetName val="HPP_Ulez_&amp;_Shkopet21"/>
      <sheetName val="HPP_Fierza21"/>
      <sheetName val="HPP_Koman21"/>
      <sheetName val="HPP_Bistrica21"/>
      <sheetName val="HPP_Tirane21"/>
      <sheetName val="Summary_Fier22"/>
      <sheetName val="Summary_Detailed22"/>
      <sheetName val="Grand_Summary22"/>
      <sheetName val="Unit_Price22"/>
      <sheetName val="PP_Summary_Table22"/>
      <sheetName val="TPP_Fier22"/>
      <sheetName val="HPP_Vau_i_Dejes22"/>
      <sheetName val="HPP_Ulez_&amp;_Shkopet22"/>
      <sheetName val="HPP_Fierza22"/>
      <sheetName val="HPP_Koman22"/>
      <sheetName val="HPP_Bistrica22"/>
      <sheetName val="HPP_Tirane22"/>
      <sheetName val="Summary_Fier24"/>
      <sheetName val="Summary_Detailed24"/>
      <sheetName val="Grand_Summary24"/>
      <sheetName val="Unit_Price24"/>
      <sheetName val="PP_Summary_Table24"/>
      <sheetName val="TPP_Fier24"/>
      <sheetName val="HPP_Vau_i_Dejes24"/>
      <sheetName val="HPP_Ulez_&amp;_Shkopet24"/>
      <sheetName val="HPP_Fierza24"/>
      <sheetName val="HPP_Koman24"/>
      <sheetName val="HPP_Bistrica24"/>
      <sheetName val="HPP_Tirane24"/>
      <sheetName val="Summary_Fier25"/>
      <sheetName val="Summary_Detailed25"/>
      <sheetName val="Grand_Summary25"/>
      <sheetName val="Unit_Price25"/>
      <sheetName val="PP_Summary_Table25"/>
      <sheetName val="TPP_Fier25"/>
      <sheetName val="HPP_Vau_i_Dejes25"/>
      <sheetName val="HPP_Ulez_&amp;_Shkopet25"/>
      <sheetName val="HPP_Fierza25"/>
      <sheetName val="HPP_Koman25"/>
      <sheetName val="HPP_Bistrica25"/>
      <sheetName val="HPP_Tirane25"/>
      <sheetName val="Summary_Fier26"/>
      <sheetName val="Summary_Detailed26"/>
      <sheetName val="Grand_Summary26"/>
      <sheetName val="Unit_Price26"/>
      <sheetName val="PP_Summary_Table26"/>
      <sheetName val="TPP_Fier26"/>
      <sheetName val="HPP_Vau_i_Dejes26"/>
      <sheetName val="HPP_Ulez_&amp;_Shkopet26"/>
      <sheetName val="HPP_Fierza26"/>
      <sheetName val="HPP_Koman26"/>
      <sheetName val="HPP_Bistrica26"/>
      <sheetName val="HPP_Tirane26"/>
      <sheetName val="Summary_Fier27"/>
      <sheetName val="Summary_Detailed27"/>
      <sheetName val="Grand_Summary27"/>
      <sheetName val="Unit_Price27"/>
      <sheetName val="PP_Summary_Table27"/>
      <sheetName val="TPP_Fier27"/>
      <sheetName val="HPP_Vau_i_Dejes27"/>
      <sheetName val="HPP_Ulez_&amp;_Shkopet27"/>
      <sheetName val="HPP_Fierza27"/>
      <sheetName val="HPP_Koman27"/>
      <sheetName val="HPP_Bistrica27"/>
      <sheetName val="HPP_Tirane27"/>
      <sheetName val="Summary_Fier28"/>
      <sheetName val="Summary_Detailed28"/>
      <sheetName val="Grand_Summary28"/>
      <sheetName val="Unit_Price28"/>
      <sheetName val="PP_Summary_Table28"/>
      <sheetName val="TPP_Fier28"/>
      <sheetName val="HPP_Vau_i_Dejes28"/>
      <sheetName val="HPP_Ulez_&amp;_Shkopet28"/>
      <sheetName val="HPP_Fierza28"/>
      <sheetName val="HPP_Koman28"/>
      <sheetName val="HPP_Bistrica28"/>
      <sheetName val="HPP_Tirane2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4.9989318521683403E-2"/>
    <pageSetUpPr fitToPage="1"/>
  </sheetPr>
  <dimension ref="A1:N24"/>
  <sheetViews>
    <sheetView tabSelected="1" zoomScaleNormal="100" workbookViewId="0">
      <selection activeCell="D35" sqref="D35"/>
    </sheetView>
  </sheetViews>
  <sheetFormatPr defaultColWidth="8.85546875" defaultRowHeight="15" x14ac:dyDescent="0.25"/>
  <cols>
    <col min="1" max="1" width="7.140625" style="2" bestFit="1" customWidth="1"/>
    <col min="2" max="2" width="37.140625" style="2" customWidth="1"/>
    <col min="3" max="3" width="16.85546875" style="2" bestFit="1" customWidth="1"/>
    <col min="4" max="4" width="14" style="2" customWidth="1"/>
    <col min="5" max="5" width="13.42578125" style="2" customWidth="1"/>
    <col min="6" max="6" width="23.85546875" style="2" customWidth="1"/>
    <col min="7" max="7" width="14" style="2" customWidth="1"/>
    <col min="8" max="9" width="11.7109375" style="2" customWidth="1"/>
    <col min="10" max="13" width="8.85546875" style="2" customWidth="1"/>
    <col min="14" max="14" width="17.140625" style="2" customWidth="1"/>
    <col min="15" max="1023" width="8.85546875" style="2" customWidth="1"/>
    <col min="1024" max="16384" width="8.85546875" style="2"/>
  </cols>
  <sheetData>
    <row r="1" spans="1:14" ht="18.75" x14ac:dyDescent="0.3">
      <c r="A1" s="39" t="s">
        <v>242</v>
      </c>
      <c r="B1" s="39"/>
      <c r="C1" s="39"/>
      <c r="D1" s="39"/>
      <c r="E1" s="39"/>
      <c r="F1" s="39"/>
      <c r="G1" s="1"/>
      <c r="H1" s="1"/>
      <c r="I1" s="1"/>
      <c r="J1" s="1"/>
      <c r="K1" s="1"/>
      <c r="L1" s="1"/>
      <c r="M1" s="1"/>
      <c r="N1" s="1"/>
    </row>
    <row r="2" spans="1:14" ht="18.75" x14ac:dyDescent="0.3">
      <c r="A2" s="40"/>
      <c r="B2" s="40"/>
      <c r="C2" s="40"/>
      <c r="D2" s="40"/>
      <c r="E2" s="40"/>
      <c r="F2" s="40"/>
      <c r="G2" s="3"/>
      <c r="H2" s="3"/>
      <c r="I2" s="3"/>
      <c r="J2" s="3"/>
      <c r="K2" s="3"/>
      <c r="L2" s="3"/>
      <c r="M2" s="3"/>
      <c r="N2" s="3"/>
    </row>
    <row r="3" spans="1:14" ht="15" customHeight="1" x14ac:dyDescent="0.25">
      <c r="A3" s="41" t="s">
        <v>0</v>
      </c>
      <c r="B3" s="41" t="s">
        <v>1</v>
      </c>
      <c r="C3" s="42" t="s">
        <v>8</v>
      </c>
      <c r="D3" s="42"/>
      <c r="E3" s="43" t="s">
        <v>9</v>
      </c>
      <c r="F3" s="43"/>
      <c r="G3" s="42" t="s">
        <v>10</v>
      </c>
      <c r="H3" s="42"/>
    </row>
    <row r="4" spans="1:14" ht="15" customHeight="1" x14ac:dyDescent="0.25">
      <c r="A4" s="41"/>
      <c r="B4" s="41"/>
      <c r="C4" s="43" t="s">
        <v>13</v>
      </c>
      <c r="D4" s="43" t="s">
        <v>14</v>
      </c>
      <c r="E4" s="43" t="s">
        <v>13</v>
      </c>
      <c r="F4" s="43" t="s">
        <v>14</v>
      </c>
      <c r="G4" s="43" t="s">
        <v>13</v>
      </c>
      <c r="H4" s="43" t="s">
        <v>14</v>
      </c>
    </row>
    <row r="5" spans="1:14" x14ac:dyDescent="0.25">
      <c r="A5" s="41"/>
      <c r="B5" s="41"/>
      <c r="C5" s="43"/>
      <c r="D5" s="43"/>
      <c r="E5" s="43"/>
      <c r="F5" s="43"/>
      <c r="G5" s="43"/>
      <c r="H5" s="43"/>
    </row>
    <row r="6" spans="1:14" ht="15" customHeight="1" x14ac:dyDescent="0.25">
      <c r="A6" s="4">
        <v>1</v>
      </c>
      <c r="B6" s="5" t="s">
        <v>230</v>
      </c>
      <c r="C6" s="5"/>
      <c r="D6" s="34">
        <v>4197680</v>
      </c>
      <c r="E6" s="35"/>
      <c r="F6" s="35">
        <v>3774590</v>
      </c>
      <c r="G6" s="36"/>
      <c r="H6" s="36">
        <f>D6-F6</f>
        <v>423090</v>
      </c>
    </row>
    <row r="7" spans="1:14" x14ac:dyDescent="0.25">
      <c r="A7" s="4">
        <v>2</v>
      </c>
      <c r="B7" s="4" t="s">
        <v>231</v>
      </c>
      <c r="C7" s="5"/>
      <c r="D7" s="34">
        <v>6315069</v>
      </c>
      <c r="E7" s="35"/>
      <c r="F7" s="35">
        <v>5588724</v>
      </c>
      <c r="G7" s="36"/>
      <c r="H7" s="36">
        <f t="shared" ref="H7:H18" si="0">D7-F7</f>
        <v>726345</v>
      </c>
    </row>
    <row r="8" spans="1:14" x14ac:dyDescent="0.25">
      <c r="A8" s="4">
        <v>3</v>
      </c>
      <c r="B8" s="4" t="s">
        <v>229</v>
      </c>
      <c r="C8" s="5"/>
      <c r="D8" s="34">
        <v>1400739</v>
      </c>
      <c r="E8" s="35"/>
      <c r="F8" s="35">
        <v>1400739</v>
      </c>
      <c r="G8" s="36"/>
      <c r="H8" s="36">
        <f t="shared" si="0"/>
        <v>0</v>
      </c>
    </row>
    <row r="9" spans="1:14" ht="15" customHeight="1" x14ac:dyDescent="0.25">
      <c r="A9" s="4">
        <v>4</v>
      </c>
      <c r="B9" s="4" t="s">
        <v>232</v>
      </c>
      <c r="C9" s="4"/>
      <c r="D9" s="34">
        <v>969113</v>
      </c>
      <c r="E9" s="35"/>
      <c r="F9" s="35">
        <v>657455</v>
      </c>
      <c r="G9" s="36"/>
      <c r="H9" s="36">
        <f t="shared" si="0"/>
        <v>311658</v>
      </c>
    </row>
    <row r="10" spans="1:14" x14ac:dyDescent="0.25">
      <c r="A10" s="4">
        <v>5</v>
      </c>
      <c r="B10" s="4" t="s">
        <v>233</v>
      </c>
      <c r="C10" s="4"/>
      <c r="D10" s="34">
        <v>1010800</v>
      </c>
      <c r="E10" s="35"/>
      <c r="F10" s="35">
        <v>1010800</v>
      </c>
      <c r="G10" s="36"/>
      <c r="H10" s="36">
        <f t="shared" si="0"/>
        <v>0</v>
      </c>
    </row>
    <row r="11" spans="1:14" x14ac:dyDescent="0.25">
      <c r="A11" s="4">
        <v>6</v>
      </c>
      <c r="B11" s="4" t="s">
        <v>234</v>
      </c>
      <c r="C11" s="4"/>
      <c r="D11" s="34">
        <v>1235749</v>
      </c>
      <c r="E11" s="35"/>
      <c r="F11" s="35">
        <v>1235749</v>
      </c>
      <c r="G11" s="36"/>
      <c r="H11" s="36">
        <f t="shared" si="0"/>
        <v>0</v>
      </c>
    </row>
    <row r="12" spans="1:14" ht="15" customHeight="1" x14ac:dyDescent="0.25">
      <c r="A12" s="4">
        <v>7</v>
      </c>
      <c r="B12" s="4" t="s">
        <v>235</v>
      </c>
      <c r="C12" s="4"/>
      <c r="D12" s="34">
        <v>3652940</v>
      </c>
      <c r="E12" s="35"/>
      <c r="F12" s="35">
        <v>3652940</v>
      </c>
      <c r="G12" s="36"/>
      <c r="H12" s="36">
        <f t="shared" si="0"/>
        <v>0</v>
      </c>
    </row>
    <row r="13" spans="1:14" x14ac:dyDescent="0.25">
      <c r="A13" s="4">
        <v>8</v>
      </c>
      <c r="B13" s="4" t="s">
        <v>236</v>
      </c>
      <c r="C13" s="4"/>
      <c r="D13" s="34">
        <v>202355</v>
      </c>
      <c r="E13" s="35"/>
      <c r="F13" s="35">
        <v>0</v>
      </c>
      <c r="G13" s="36"/>
      <c r="H13" s="36">
        <f t="shared" si="0"/>
        <v>202355</v>
      </c>
    </row>
    <row r="14" spans="1:14" x14ac:dyDescent="0.25">
      <c r="A14" s="4">
        <v>9</v>
      </c>
      <c r="B14" s="4" t="s">
        <v>237</v>
      </c>
      <c r="C14" s="4"/>
      <c r="D14" s="34">
        <v>94710</v>
      </c>
      <c r="E14" s="35"/>
      <c r="F14" s="35">
        <v>94710</v>
      </c>
      <c r="G14" s="36"/>
      <c r="H14" s="36">
        <f t="shared" si="0"/>
        <v>0</v>
      </c>
    </row>
    <row r="15" spans="1:14" ht="15" customHeight="1" x14ac:dyDescent="0.25">
      <c r="A15" s="4">
        <v>10</v>
      </c>
      <c r="B15" s="33" t="s">
        <v>238</v>
      </c>
      <c r="C15" s="4"/>
      <c r="D15" s="34">
        <v>984572</v>
      </c>
      <c r="E15" s="35"/>
      <c r="F15" s="35">
        <v>984572</v>
      </c>
      <c r="G15" s="36"/>
      <c r="H15" s="36">
        <f t="shared" si="0"/>
        <v>0</v>
      </c>
    </row>
    <row r="16" spans="1:14" x14ac:dyDescent="0.25">
      <c r="A16" s="4">
        <v>11</v>
      </c>
      <c r="B16" s="4" t="s">
        <v>239</v>
      </c>
      <c r="C16" s="4"/>
      <c r="D16" s="34">
        <v>1839820</v>
      </c>
      <c r="E16" s="35"/>
      <c r="F16" s="35">
        <v>1796240</v>
      </c>
      <c r="G16" s="36"/>
      <c r="H16" s="36">
        <f t="shared" si="0"/>
        <v>43580</v>
      </c>
    </row>
    <row r="17" spans="1:8" x14ac:dyDescent="0.25">
      <c r="A17" s="4">
        <v>12</v>
      </c>
      <c r="B17" s="4" t="s">
        <v>240</v>
      </c>
      <c r="C17" s="4"/>
      <c r="D17" s="34">
        <v>762980</v>
      </c>
      <c r="E17" s="35"/>
      <c r="F17" s="35">
        <v>731720</v>
      </c>
      <c r="G17" s="36"/>
      <c r="H17" s="36">
        <f t="shared" si="0"/>
        <v>31260</v>
      </c>
    </row>
    <row r="18" spans="1:8" ht="15" customHeight="1" x14ac:dyDescent="0.25">
      <c r="A18" s="4">
        <v>13</v>
      </c>
      <c r="B18" s="5" t="s">
        <v>241</v>
      </c>
      <c r="C18" s="4"/>
      <c r="D18" s="34">
        <v>959480</v>
      </c>
      <c r="E18" s="35"/>
      <c r="F18" s="35">
        <v>950040</v>
      </c>
      <c r="G18" s="36"/>
      <c r="H18" s="36">
        <f t="shared" si="0"/>
        <v>9440</v>
      </c>
    </row>
    <row r="19" spans="1:8" s="32" customFormat="1" x14ac:dyDescent="0.25">
      <c r="A19" s="31">
        <v>14</v>
      </c>
      <c r="B19" s="31" t="s">
        <v>134</v>
      </c>
      <c r="C19" s="31"/>
      <c r="D19" s="37">
        <f>D6+D7+D8+D9+D10+D11+D12+D13+D14+D15+D16+D17+D18</f>
        <v>23626007</v>
      </c>
      <c r="E19" s="37">
        <f t="shared" ref="E19:F19" si="1">E6+E7+E8+E9+E10+E11+E12+E13+E14+E15+E16+E17+E18</f>
        <v>0</v>
      </c>
      <c r="F19" s="37">
        <f t="shared" si="1"/>
        <v>21878279</v>
      </c>
      <c r="G19" s="37"/>
      <c r="H19" s="37">
        <f t="shared" ref="H19" si="2">H6+H7+H8+H9+H10+H11+H12+H13+H14+H15+H16+H17+H18</f>
        <v>1747728</v>
      </c>
    </row>
    <row r="24" spans="1:8" x14ac:dyDescent="0.25">
      <c r="F24" s="38">
        <f>G24-D19</f>
        <v>0</v>
      </c>
      <c r="G24" s="38">
        <f>F19+H19</f>
        <v>23626007</v>
      </c>
    </row>
  </sheetData>
  <mergeCells count="13">
    <mergeCell ref="G3:H3"/>
    <mergeCell ref="C4:C5"/>
    <mergeCell ref="D4:D5"/>
    <mergeCell ref="E4:E5"/>
    <mergeCell ref="F4:F5"/>
    <mergeCell ref="G4:G5"/>
    <mergeCell ref="H4:H5"/>
    <mergeCell ref="A1:F1"/>
    <mergeCell ref="A2:F2"/>
    <mergeCell ref="A3:A5"/>
    <mergeCell ref="B3:B5"/>
    <mergeCell ref="C3:D3"/>
    <mergeCell ref="E3:F3"/>
  </mergeCells>
  <dataValidations count="2">
    <dataValidation type="list" allowBlank="1" showInputMessage="1" showErrorMessage="1" sqref="C6 C10:C19" xr:uid="{00000000-0002-0000-0000-000000000000}">
      <formula1>$C$6:$C$8</formula1>
    </dataValidation>
    <dataValidation type="list" allowBlank="1" showInputMessage="1" showErrorMessage="1" sqref="C9" xr:uid="{00000000-0002-0000-0000-000001000000}">
      <formula1>$C$7:$C$10</formula1>
    </dataValidation>
  </dataValidations>
  <pageMargins left="0.7" right="0.7" top="0.75" bottom="0.75" header="0.51180555555555496" footer="0.51180555555555496"/>
  <pageSetup scale="88" firstPageNumber="0" fitToHeight="0" orientation="landscape" r:id="rId1"/>
  <headerFooter>
    <oddFooter>Page &amp;P of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S22"/>
  <sheetViews>
    <sheetView workbookViewId="0">
      <selection activeCell="F28" sqref="F28"/>
    </sheetView>
  </sheetViews>
  <sheetFormatPr defaultRowHeight="15" x14ac:dyDescent="0.25"/>
  <cols>
    <col min="1" max="1" width="8.140625" customWidth="1"/>
    <col min="2" max="2" width="14.7109375" customWidth="1"/>
    <col min="3" max="3" width="19.28515625" customWidth="1"/>
    <col min="4" max="4" width="8.140625" customWidth="1"/>
    <col min="5" max="5" width="10.140625" customWidth="1"/>
    <col min="6" max="6" width="12.7109375" customWidth="1"/>
    <col min="7" max="7" width="8.140625" customWidth="1"/>
    <col min="8" max="8" width="7.7109375" customWidth="1"/>
    <col min="9" max="9" width="10.5703125" customWidth="1"/>
    <col min="11" max="11" width="6.85546875" customWidth="1"/>
    <col min="14" max="14" width="6.7109375" customWidth="1"/>
    <col min="16" max="16" width="7.28515625" customWidth="1"/>
    <col min="18" max="18" width="6.42578125" customWidth="1"/>
  </cols>
  <sheetData>
    <row r="1" spans="1:19" ht="18.75" x14ac:dyDescent="0.3">
      <c r="C1" s="39" t="s">
        <v>215</v>
      </c>
      <c r="D1" s="39"/>
      <c r="E1" s="39"/>
      <c r="F1" s="39"/>
      <c r="G1" s="39"/>
      <c r="H1" s="39"/>
      <c r="I1" s="39"/>
      <c r="J1" s="39"/>
      <c r="K1" s="39"/>
    </row>
    <row r="3" spans="1:19" ht="18.75" x14ac:dyDescent="0.3">
      <c r="C3" s="70" t="s">
        <v>168</v>
      </c>
      <c r="D3" s="70"/>
      <c r="E3" s="70"/>
      <c r="F3" s="70"/>
      <c r="G3" s="70"/>
      <c r="H3" s="70"/>
      <c r="I3" s="70"/>
      <c r="J3" s="70"/>
      <c r="K3" s="70"/>
    </row>
    <row r="6" spans="1:19" ht="27.75" customHeight="1" x14ac:dyDescent="0.25">
      <c r="A6" s="71" t="s">
        <v>0</v>
      </c>
      <c r="B6" s="71" t="s">
        <v>1</v>
      </c>
      <c r="C6" s="71" t="s">
        <v>2</v>
      </c>
      <c r="D6" s="69" t="s">
        <v>3</v>
      </c>
      <c r="E6" s="69" t="s">
        <v>4</v>
      </c>
      <c r="F6" s="69" t="s">
        <v>5</v>
      </c>
      <c r="G6" s="69" t="s">
        <v>6</v>
      </c>
      <c r="H6" s="73" t="s">
        <v>7</v>
      </c>
      <c r="I6" s="69" t="s">
        <v>8</v>
      </c>
      <c r="J6" s="69"/>
      <c r="K6" s="69" t="s">
        <v>9</v>
      </c>
      <c r="L6" s="69"/>
      <c r="M6" s="69" t="s">
        <v>10</v>
      </c>
      <c r="N6" s="69"/>
      <c r="O6" s="73" t="s">
        <v>11</v>
      </c>
      <c r="P6" s="73"/>
      <c r="Q6" s="73"/>
      <c r="R6" s="73"/>
      <c r="S6" s="73" t="s">
        <v>12</v>
      </c>
    </row>
    <row r="7" spans="1:19" x14ac:dyDescent="0.25">
      <c r="A7" s="71"/>
      <c r="B7" s="71"/>
      <c r="C7" s="71"/>
      <c r="D7" s="69"/>
      <c r="E7" s="69"/>
      <c r="F7" s="69"/>
      <c r="G7" s="69"/>
      <c r="H7" s="73"/>
      <c r="I7" s="71" t="s">
        <v>13</v>
      </c>
      <c r="J7" s="71" t="s">
        <v>14</v>
      </c>
      <c r="K7" s="71" t="s">
        <v>13</v>
      </c>
      <c r="L7" s="71" t="s">
        <v>14</v>
      </c>
      <c r="M7" s="71" t="s">
        <v>13</v>
      </c>
      <c r="N7" s="71" t="s">
        <v>14</v>
      </c>
      <c r="O7" s="69" t="s">
        <v>15</v>
      </c>
      <c r="P7" s="69" t="s">
        <v>16</v>
      </c>
      <c r="Q7" s="69" t="s">
        <v>16</v>
      </c>
      <c r="R7" s="69"/>
      <c r="S7" s="73"/>
    </row>
    <row r="8" spans="1:19" x14ac:dyDescent="0.25">
      <c r="A8" s="71"/>
      <c r="B8" s="71"/>
      <c r="C8" s="71"/>
      <c r="D8" s="69"/>
      <c r="E8" s="69"/>
      <c r="F8" s="69"/>
      <c r="G8" s="69"/>
      <c r="H8" s="73"/>
      <c r="I8" s="71"/>
      <c r="J8" s="71"/>
      <c r="K8" s="71"/>
      <c r="L8" s="71"/>
      <c r="M8" s="71"/>
      <c r="N8" s="71"/>
      <c r="O8" s="6" t="s">
        <v>13</v>
      </c>
      <c r="P8" s="6" t="s">
        <v>14</v>
      </c>
      <c r="Q8" s="6" t="s">
        <v>13</v>
      </c>
      <c r="R8" s="6" t="s">
        <v>14</v>
      </c>
      <c r="S8" s="73"/>
    </row>
    <row r="9" spans="1:19" x14ac:dyDescent="0.25">
      <c r="A9" s="7">
        <v>1</v>
      </c>
      <c r="B9" s="7" t="s">
        <v>65</v>
      </c>
      <c r="C9" s="7" t="s">
        <v>173</v>
      </c>
      <c r="D9" s="7" t="s">
        <v>174</v>
      </c>
      <c r="E9" s="7" t="s">
        <v>48</v>
      </c>
      <c r="F9" s="7" t="s">
        <v>202</v>
      </c>
      <c r="G9" s="7" t="s">
        <v>114</v>
      </c>
      <c r="H9" s="7">
        <v>110</v>
      </c>
      <c r="I9" s="7">
        <v>3</v>
      </c>
      <c r="J9" s="7">
        <f>H9*I9</f>
        <v>330</v>
      </c>
      <c r="K9" s="7">
        <v>3</v>
      </c>
      <c r="L9" s="7">
        <f>K9*H9</f>
        <v>330</v>
      </c>
      <c r="M9" s="7"/>
      <c r="N9" s="7"/>
      <c r="O9" s="7"/>
      <c r="P9" s="7"/>
      <c r="Q9" s="7"/>
      <c r="R9" s="7"/>
      <c r="S9" s="7"/>
    </row>
    <row r="10" spans="1:19" x14ac:dyDescent="0.25">
      <c r="A10" s="7">
        <v>2</v>
      </c>
      <c r="B10" s="7" t="s">
        <v>159</v>
      </c>
      <c r="C10" s="7" t="s">
        <v>173</v>
      </c>
      <c r="D10" s="7" t="s">
        <v>174</v>
      </c>
      <c r="E10" s="7" t="s">
        <v>48</v>
      </c>
      <c r="F10" s="7" t="s">
        <v>202</v>
      </c>
      <c r="G10" s="7" t="s">
        <v>114</v>
      </c>
      <c r="H10" s="7">
        <v>90</v>
      </c>
      <c r="I10" s="7">
        <v>1</v>
      </c>
      <c r="J10" s="7">
        <f>H10*I10</f>
        <v>90</v>
      </c>
      <c r="K10" s="7">
        <v>1</v>
      </c>
      <c r="L10" s="7">
        <f t="shared" ref="L10:L18" si="0">K10*H10</f>
        <v>90</v>
      </c>
      <c r="M10" s="7"/>
      <c r="N10" s="7"/>
      <c r="O10" s="7"/>
      <c r="P10" s="7"/>
      <c r="Q10" s="7"/>
      <c r="R10" s="7"/>
      <c r="S10" s="7"/>
    </row>
    <row r="11" spans="1:19" x14ac:dyDescent="0.25">
      <c r="A11" s="7">
        <v>3</v>
      </c>
      <c r="B11" s="7" t="s">
        <v>19</v>
      </c>
      <c r="C11" s="7" t="s">
        <v>173</v>
      </c>
      <c r="D11" s="7" t="s">
        <v>174</v>
      </c>
      <c r="E11" s="7" t="s">
        <v>48</v>
      </c>
      <c r="F11" s="7" t="s">
        <v>202</v>
      </c>
      <c r="G11" s="7" t="s">
        <v>114</v>
      </c>
      <c r="H11" s="7">
        <v>340</v>
      </c>
      <c r="I11" s="7">
        <v>1</v>
      </c>
      <c r="J11" s="7">
        <f t="shared" ref="J11:J18" si="1">H11*I11</f>
        <v>340</v>
      </c>
      <c r="K11" s="7">
        <v>1</v>
      </c>
      <c r="L11" s="7">
        <f t="shared" si="0"/>
        <v>340</v>
      </c>
      <c r="M11" s="7"/>
      <c r="N11" s="7"/>
      <c r="O11" s="7"/>
      <c r="P11" s="7"/>
      <c r="Q11" s="7"/>
      <c r="R11" s="7"/>
      <c r="S11" s="7"/>
    </row>
    <row r="12" spans="1:19" x14ac:dyDescent="0.25">
      <c r="A12" s="7">
        <v>4</v>
      </c>
      <c r="B12" s="7" t="s">
        <v>170</v>
      </c>
      <c r="C12" s="7" t="s">
        <v>173</v>
      </c>
      <c r="D12" s="7" t="s">
        <v>174</v>
      </c>
      <c r="E12" s="7" t="s">
        <v>48</v>
      </c>
      <c r="F12" s="7" t="s">
        <v>202</v>
      </c>
      <c r="G12" s="7" t="s">
        <v>114</v>
      </c>
      <c r="H12" s="7">
        <v>750</v>
      </c>
      <c r="I12" s="7">
        <v>1</v>
      </c>
      <c r="J12" s="7">
        <f t="shared" si="1"/>
        <v>750</v>
      </c>
      <c r="K12" s="7">
        <v>1</v>
      </c>
      <c r="L12" s="7">
        <f t="shared" si="0"/>
        <v>750</v>
      </c>
      <c r="M12" s="7"/>
      <c r="N12" s="7"/>
      <c r="O12" s="7"/>
      <c r="P12" s="7"/>
      <c r="Q12" s="7"/>
      <c r="R12" s="7"/>
      <c r="S12" s="7"/>
    </row>
    <row r="13" spans="1:19" x14ac:dyDescent="0.25">
      <c r="A13" s="7">
        <v>5</v>
      </c>
      <c r="B13" s="7" t="s">
        <v>171</v>
      </c>
      <c r="C13" s="7" t="s">
        <v>173</v>
      </c>
      <c r="D13" s="7" t="s">
        <v>174</v>
      </c>
      <c r="E13" s="7" t="s">
        <v>48</v>
      </c>
      <c r="F13" s="7" t="s">
        <v>202</v>
      </c>
      <c r="G13" s="7" t="s">
        <v>114</v>
      </c>
      <c r="H13" s="7">
        <v>100</v>
      </c>
      <c r="I13" s="7">
        <v>1</v>
      </c>
      <c r="J13" s="7">
        <f t="shared" si="1"/>
        <v>100</v>
      </c>
      <c r="K13" s="7">
        <v>1</v>
      </c>
      <c r="L13" s="7">
        <f t="shared" si="0"/>
        <v>100</v>
      </c>
      <c r="M13" s="7"/>
      <c r="N13" s="7"/>
      <c r="O13" s="7"/>
      <c r="P13" s="7"/>
      <c r="Q13" s="7"/>
      <c r="R13" s="7"/>
      <c r="S13" s="7"/>
    </row>
    <row r="14" spans="1:19" x14ac:dyDescent="0.25">
      <c r="A14" s="7">
        <v>6</v>
      </c>
      <c r="B14" s="7" t="s">
        <v>172</v>
      </c>
      <c r="C14" s="7" t="s">
        <v>173</v>
      </c>
      <c r="D14" s="7" t="s">
        <v>174</v>
      </c>
      <c r="E14" s="7" t="s">
        <v>48</v>
      </c>
      <c r="F14" s="7" t="s">
        <v>202</v>
      </c>
      <c r="G14" s="7" t="s">
        <v>114</v>
      </c>
      <c r="H14" s="7">
        <v>800</v>
      </c>
      <c r="I14" s="7">
        <v>3</v>
      </c>
      <c r="J14" s="7">
        <f t="shared" si="1"/>
        <v>2400</v>
      </c>
      <c r="K14" s="7">
        <v>3</v>
      </c>
      <c r="L14" s="7">
        <f t="shared" si="0"/>
        <v>2400</v>
      </c>
      <c r="M14" s="7"/>
      <c r="N14" s="7"/>
      <c r="O14" s="7"/>
      <c r="P14" s="7"/>
      <c r="Q14" s="7"/>
      <c r="R14" s="7"/>
      <c r="S14" s="7"/>
    </row>
    <row r="15" spans="1:19" x14ac:dyDescent="0.25">
      <c r="A15" s="7">
        <v>7</v>
      </c>
      <c r="B15" s="7" t="s">
        <v>163</v>
      </c>
      <c r="C15" s="7" t="s">
        <v>173</v>
      </c>
      <c r="D15" s="7" t="s">
        <v>174</v>
      </c>
      <c r="E15" s="7" t="s">
        <v>48</v>
      </c>
      <c r="F15" s="7" t="s">
        <v>202</v>
      </c>
      <c r="G15" s="7" t="s">
        <v>114</v>
      </c>
      <c r="H15" s="7">
        <v>600</v>
      </c>
      <c r="I15" s="7">
        <v>8</v>
      </c>
      <c r="J15" s="7">
        <f t="shared" si="1"/>
        <v>4800</v>
      </c>
      <c r="K15" s="7">
        <v>8</v>
      </c>
      <c r="L15" s="7">
        <f t="shared" si="0"/>
        <v>4800</v>
      </c>
      <c r="M15" s="7"/>
      <c r="N15" s="7"/>
      <c r="O15" s="7"/>
      <c r="P15" s="7"/>
      <c r="Q15" s="7"/>
      <c r="R15" s="7"/>
      <c r="S15" s="7"/>
    </row>
    <row r="16" spans="1:19" x14ac:dyDescent="0.25">
      <c r="A16" s="7">
        <v>8</v>
      </c>
      <c r="B16" s="7" t="s">
        <v>39</v>
      </c>
      <c r="C16" s="7" t="s">
        <v>173</v>
      </c>
      <c r="D16" s="7" t="s">
        <v>174</v>
      </c>
      <c r="E16" s="7" t="s">
        <v>48</v>
      </c>
      <c r="F16" s="7" t="s">
        <v>202</v>
      </c>
      <c r="G16" s="7" t="s">
        <v>114</v>
      </c>
      <c r="H16" s="8">
        <v>7200</v>
      </c>
      <c r="I16" s="7">
        <v>2</v>
      </c>
      <c r="J16" s="7">
        <f t="shared" si="1"/>
        <v>14400</v>
      </c>
      <c r="K16" s="7">
        <v>2</v>
      </c>
      <c r="L16" s="7">
        <f t="shared" si="0"/>
        <v>14400</v>
      </c>
      <c r="M16" s="7"/>
      <c r="N16" s="7"/>
      <c r="O16" s="7"/>
      <c r="P16" s="7"/>
      <c r="Q16" s="7"/>
      <c r="R16" s="7"/>
      <c r="S16" s="7"/>
    </row>
    <row r="17" spans="1:19" x14ac:dyDescent="0.25">
      <c r="A17" s="7">
        <v>9</v>
      </c>
      <c r="B17" s="7" t="s">
        <v>175</v>
      </c>
      <c r="C17" s="7" t="s">
        <v>47</v>
      </c>
      <c r="D17" s="7" t="s">
        <v>174</v>
      </c>
      <c r="E17" s="7" t="s">
        <v>49</v>
      </c>
      <c r="F17" s="7" t="s">
        <v>202</v>
      </c>
      <c r="G17" s="7" t="s">
        <v>114</v>
      </c>
      <c r="H17" s="8">
        <v>42000</v>
      </c>
      <c r="I17" s="7">
        <v>1</v>
      </c>
      <c r="J17" s="7">
        <f t="shared" si="1"/>
        <v>42000</v>
      </c>
      <c r="K17" s="7">
        <v>1</v>
      </c>
      <c r="L17" s="7">
        <f t="shared" si="0"/>
        <v>42000</v>
      </c>
      <c r="M17" s="7"/>
      <c r="N17" s="7"/>
      <c r="O17" s="7"/>
      <c r="P17" s="7"/>
      <c r="Q17" s="7"/>
      <c r="R17" s="7"/>
      <c r="S17" s="7"/>
    </row>
    <row r="18" spans="1:19" x14ac:dyDescent="0.25">
      <c r="A18" s="7">
        <v>10</v>
      </c>
      <c r="B18" s="7" t="s">
        <v>176</v>
      </c>
      <c r="C18" s="7" t="s">
        <v>47</v>
      </c>
      <c r="D18" s="7" t="s">
        <v>174</v>
      </c>
      <c r="E18" s="7" t="s">
        <v>49</v>
      </c>
      <c r="F18" s="7" t="s">
        <v>202</v>
      </c>
      <c r="G18" s="7" t="s">
        <v>114</v>
      </c>
      <c r="H18" s="8">
        <v>29500</v>
      </c>
      <c r="I18" s="7">
        <v>1</v>
      </c>
      <c r="J18" s="7">
        <f t="shared" si="1"/>
        <v>29500</v>
      </c>
      <c r="K18" s="7">
        <v>1</v>
      </c>
      <c r="L18" s="7">
        <f t="shared" si="0"/>
        <v>29500</v>
      </c>
      <c r="M18" s="7"/>
      <c r="N18" s="7"/>
      <c r="O18" s="7"/>
      <c r="P18" s="7"/>
      <c r="Q18" s="7"/>
      <c r="R18" s="7"/>
      <c r="S18" s="7"/>
    </row>
    <row r="19" spans="1:19" x14ac:dyDescent="0.25">
      <c r="A19" s="9" t="s">
        <v>134</v>
      </c>
      <c r="B19" s="7"/>
      <c r="C19" s="7"/>
      <c r="D19" s="7"/>
      <c r="E19" s="7"/>
      <c r="F19" s="7"/>
      <c r="G19" s="7"/>
      <c r="H19" s="7"/>
      <c r="I19" s="7"/>
      <c r="J19" s="9">
        <f>J9+J10+J11+J12+J13+J14+J15+J16+J17+J18</f>
        <v>94710</v>
      </c>
      <c r="K19" s="7"/>
      <c r="L19" s="9">
        <f t="shared" ref="L19" si="2">L9+L10+L11+L12+L13+L14+L15+L16+L17+L18</f>
        <v>94710</v>
      </c>
      <c r="M19" s="7"/>
      <c r="N19" s="7"/>
      <c r="O19" s="7"/>
      <c r="P19" s="7"/>
      <c r="Q19" s="7"/>
      <c r="R19" s="7"/>
      <c r="S19" s="7"/>
    </row>
    <row r="21" spans="1:19" x14ac:dyDescent="0.25">
      <c r="B21" s="14"/>
    </row>
    <row r="22" spans="1:19" x14ac:dyDescent="0.25">
      <c r="B22" s="72"/>
      <c r="C22" s="72"/>
      <c r="D22" s="72"/>
      <c r="E22" s="72"/>
      <c r="F22" s="72"/>
      <c r="G22" s="72"/>
      <c r="H22" s="72"/>
      <c r="I22" s="72"/>
      <c r="J22" s="72"/>
      <c r="K22" s="72"/>
      <c r="L22" s="72"/>
      <c r="M22" s="72"/>
    </row>
  </sheetData>
  <mergeCells count="24">
    <mergeCell ref="B22:M22"/>
    <mergeCell ref="C1:K1"/>
    <mergeCell ref="C3:K3"/>
    <mergeCell ref="S6:S8"/>
    <mergeCell ref="I7:I8"/>
    <mergeCell ref="J7:J8"/>
    <mergeCell ref="K7:K8"/>
    <mergeCell ref="L7:L8"/>
    <mergeCell ref="M7:M8"/>
    <mergeCell ref="N7:N8"/>
    <mergeCell ref="O7:P7"/>
    <mergeCell ref="Q7:R7"/>
    <mergeCell ref="G6:G8"/>
    <mergeCell ref="H6:H8"/>
    <mergeCell ref="I6:J6"/>
    <mergeCell ref="K6:L6"/>
    <mergeCell ref="M6:N6"/>
    <mergeCell ref="O6:R6"/>
    <mergeCell ref="A6:A8"/>
    <mergeCell ref="B6:B8"/>
    <mergeCell ref="C6:C8"/>
    <mergeCell ref="D6:D8"/>
    <mergeCell ref="E6:E8"/>
    <mergeCell ref="F6:F8"/>
  </mergeCells>
  <pageMargins left="0.7" right="0.7" top="0.75" bottom="0.75" header="0.3" footer="0.3"/>
  <pageSetup scale="6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S28"/>
  <sheetViews>
    <sheetView workbookViewId="0">
      <selection activeCell="B28" sqref="B28:M28"/>
    </sheetView>
  </sheetViews>
  <sheetFormatPr defaultRowHeight="15" x14ac:dyDescent="0.25"/>
  <cols>
    <col min="2" max="2" width="20.140625" customWidth="1"/>
    <col min="3" max="3" width="19" customWidth="1"/>
    <col min="4" max="4" width="9.140625" customWidth="1"/>
    <col min="5" max="5" width="11.85546875" customWidth="1"/>
    <col min="6" max="6" width="11.7109375" customWidth="1"/>
    <col min="9" max="9" width="10.140625" customWidth="1"/>
    <col min="12" max="12" width="10.42578125" customWidth="1"/>
  </cols>
  <sheetData>
    <row r="1" spans="1:19" ht="18.75" x14ac:dyDescent="0.3">
      <c r="C1" s="39" t="s">
        <v>215</v>
      </c>
      <c r="D1" s="39"/>
      <c r="E1" s="39"/>
      <c r="F1" s="39"/>
      <c r="G1" s="39"/>
      <c r="H1" s="39"/>
      <c r="I1" s="39"/>
      <c r="J1" s="39"/>
      <c r="K1" s="39"/>
    </row>
    <row r="3" spans="1:19" ht="18.75" x14ac:dyDescent="0.3">
      <c r="C3" s="70" t="s">
        <v>169</v>
      </c>
      <c r="D3" s="70"/>
      <c r="E3" s="70"/>
      <c r="F3" s="70"/>
      <c r="G3" s="70"/>
      <c r="H3" s="70"/>
      <c r="I3" s="70"/>
      <c r="J3" s="70"/>
      <c r="K3" s="70"/>
    </row>
    <row r="6" spans="1:19" ht="30.75" customHeight="1" x14ac:dyDescent="0.25">
      <c r="A6" s="71" t="s">
        <v>0</v>
      </c>
      <c r="B6" s="71" t="s">
        <v>1</v>
      </c>
      <c r="C6" s="71" t="s">
        <v>2</v>
      </c>
      <c r="D6" s="69" t="s">
        <v>3</v>
      </c>
      <c r="E6" s="69" t="s">
        <v>4</v>
      </c>
      <c r="F6" s="69" t="s">
        <v>5</v>
      </c>
      <c r="G6" s="69" t="s">
        <v>6</v>
      </c>
      <c r="H6" s="73" t="s">
        <v>7</v>
      </c>
      <c r="I6" s="69" t="s">
        <v>8</v>
      </c>
      <c r="J6" s="69"/>
      <c r="K6" s="71" t="s">
        <v>9</v>
      </c>
      <c r="L6" s="71"/>
      <c r="M6" s="69" t="s">
        <v>10</v>
      </c>
      <c r="N6" s="69"/>
      <c r="O6" s="73" t="s">
        <v>11</v>
      </c>
      <c r="P6" s="73"/>
      <c r="Q6" s="73"/>
      <c r="R6" s="73"/>
      <c r="S6" s="73" t="s">
        <v>12</v>
      </c>
    </row>
    <row r="7" spans="1:19" x14ac:dyDescent="0.25">
      <c r="A7" s="71"/>
      <c r="B7" s="71"/>
      <c r="C7" s="71"/>
      <c r="D7" s="69"/>
      <c r="E7" s="69"/>
      <c r="F7" s="69"/>
      <c r="G7" s="69"/>
      <c r="H7" s="73"/>
      <c r="I7" s="71" t="s">
        <v>13</v>
      </c>
      <c r="J7" s="71" t="s">
        <v>14</v>
      </c>
      <c r="K7" s="71" t="s">
        <v>13</v>
      </c>
      <c r="L7" s="71" t="s">
        <v>14</v>
      </c>
      <c r="M7" s="71" t="s">
        <v>13</v>
      </c>
      <c r="N7" s="71" t="s">
        <v>14</v>
      </c>
      <c r="O7" s="69" t="s">
        <v>15</v>
      </c>
      <c r="P7" s="69" t="s">
        <v>16</v>
      </c>
      <c r="Q7" s="69" t="s">
        <v>16</v>
      </c>
      <c r="R7" s="69"/>
      <c r="S7" s="73"/>
    </row>
    <row r="8" spans="1:19" x14ac:dyDescent="0.25">
      <c r="A8" s="71"/>
      <c r="B8" s="71"/>
      <c r="C8" s="71"/>
      <c r="D8" s="69"/>
      <c r="E8" s="69"/>
      <c r="F8" s="69"/>
      <c r="G8" s="69"/>
      <c r="H8" s="73"/>
      <c r="I8" s="71"/>
      <c r="J8" s="71"/>
      <c r="K8" s="71"/>
      <c r="L8" s="71"/>
      <c r="M8" s="71"/>
      <c r="N8" s="71"/>
      <c r="O8" s="6" t="s">
        <v>13</v>
      </c>
      <c r="P8" s="6" t="s">
        <v>14</v>
      </c>
      <c r="Q8" s="6" t="s">
        <v>13</v>
      </c>
      <c r="R8" s="6" t="s">
        <v>14</v>
      </c>
      <c r="S8" s="73"/>
    </row>
    <row r="9" spans="1:19" x14ac:dyDescent="0.25">
      <c r="A9" s="7">
        <v>1</v>
      </c>
      <c r="B9" s="7" t="s">
        <v>163</v>
      </c>
      <c r="C9" s="7" t="s">
        <v>30</v>
      </c>
      <c r="D9" s="7" t="s">
        <v>179</v>
      </c>
      <c r="E9" s="7" t="s">
        <v>48</v>
      </c>
      <c r="F9" s="7" t="s">
        <v>202</v>
      </c>
      <c r="G9" s="7" t="s">
        <v>114</v>
      </c>
      <c r="H9" s="8">
        <v>2220</v>
      </c>
      <c r="I9" s="7">
        <v>70</v>
      </c>
      <c r="J9" s="7">
        <f>H9*I9</f>
        <v>155400</v>
      </c>
      <c r="K9" s="7">
        <v>70</v>
      </c>
      <c r="L9" s="7">
        <f>H9*K9</f>
        <v>155400</v>
      </c>
      <c r="M9" s="7"/>
      <c r="N9" s="7"/>
      <c r="O9" s="7"/>
      <c r="P9" s="7"/>
      <c r="Q9" s="7"/>
      <c r="R9" s="7"/>
      <c r="S9" s="7"/>
    </row>
    <row r="10" spans="1:19" x14ac:dyDescent="0.25">
      <c r="A10" s="7">
        <v>2</v>
      </c>
      <c r="B10" s="7" t="s">
        <v>28</v>
      </c>
      <c r="C10" s="7" t="s">
        <v>30</v>
      </c>
      <c r="D10" s="7" t="s">
        <v>179</v>
      </c>
      <c r="E10" s="7" t="s">
        <v>48</v>
      </c>
      <c r="F10" s="7" t="s">
        <v>202</v>
      </c>
      <c r="G10" s="7" t="s">
        <v>114</v>
      </c>
      <c r="H10" s="7">
        <v>75</v>
      </c>
      <c r="I10" s="7">
        <v>1</v>
      </c>
      <c r="J10" s="7">
        <f>H10*I10</f>
        <v>75</v>
      </c>
      <c r="K10" s="7">
        <v>1</v>
      </c>
      <c r="L10" s="7">
        <f t="shared" ref="L10:L23" si="0">H10*K10</f>
        <v>75</v>
      </c>
      <c r="M10" s="7"/>
      <c r="N10" s="7"/>
      <c r="O10" s="7"/>
      <c r="P10" s="7"/>
      <c r="Q10" s="7"/>
      <c r="R10" s="7"/>
      <c r="S10" s="7"/>
    </row>
    <row r="11" spans="1:19" x14ac:dyDescent="0.25">
      <c r="A11" s="7">
        <v>3</v>
      </c>
      <c r="B11" s="7" t="s">
        <v>177</v>
      </c>
      <c r="C11" s="7" t="s">
        <v>30</v>
      </c>
      <c r="D11" s="7" t="s">
        <v>179</v>
      </c>
      <c r="E11" s="7" t="s">
        <v>48</v>
      </c>
      <c r="F11" s="7" t="s">
        <v>202</v>
      </c>
      <c r="G11" s="7" t="s">
        <v>114</v>
      </c>
      <c r="H11" s="7">
        <v>500</v>
      </c>
      <c r="I11" s="7">
        <v>1</v>
      </c>
      <c r="J11" s="7">
        <f t="shared" ref="J11:J23" si="1">H11*I11</f>
        <v>500</v>
      </c>
      <c r="K11" s="7">
        <v>1</v>
      </c>
      <c r="L11" s="7">
        <f t="shared" si="0"/>
        <v>500</v>
      </c>
      <c r="M11" s="7"/>
      <c r="N11" s="7"/>
      <c r="O11" s="7"/>
      <c r="P11" s="7"/>
      <c r="Q11" s="7"/>
      <c r="R11" s="7"/>
      <c r="S11" s="7"/>
    </row>
    <row r="12" spans="1:19" x14ac:dyDescent="0.25">
      <c r="A12" s="7">
        <v>4</v>
      </c>
      <c r="B12" s="7" t="s">
        <v>178</v>
      </c>
      <c r="C12" s="7" t="s">
        <v>30</v>
      </c>
      <c r="D12" s="7" t="s">
        <v>179</v>
      </c>
      <c r="E12" s="7" t="s">
        <v>48</v>
      </c>
      <c r="F12" s="7" t="s">
        <v>202</v>
      </c>
      <c r="G12" s="7" t="s">
        <v>114</v>
      </c>
      <c r="H12" s="8">
        <v>20400</v>
      </c>
      <c r="I12" s="7">
        <v>1</v>
      </c>
      <c r="J12" s="7">
        <f t="shared" si="1"/>
        <v>20400</v>
      </c>
      <c r="K12" s="7">
        <v>1</v>
      </c>
      <c r="L12" s="7">
        <f t="shared" si="0"/>
        <v>20400</v>
      </c>
      <c r="M12" s="7"/>
      <c r="N12" s="7"/>
      <c r="O12" s="7"/>
      <c r="P12" s="7"/>
      <c r="Q12" s="7"/>
      <c r="R12" s="7"/>
      <c r="S12" s="7"/>
    </row>
    <row r="13" spans="1:19" x14ac:dyDescent="0.25">
      <c r="A13" s="7">
        <v>5</v>
      </c>
      <c r="B13" s="7" t="s">
        <v>127</v>
      </c>
      <c r="C13" s="7" t="s">
        <v>30</v>
      </c>
      <c r="D13" s="7" t="s">
        <v>179</v>
      </c>
      <c r="E13" s="7" t="s">
        <v>48</v>
      </c>
      <c r="F13" s="7" t="s">
        <v>202</v>
      </c>
      <c r="G13" s="7" t="s">
        <v>114</v>
      </c>
      <c r="H13" s="8">
        <v>3840</v>
      </c>
      <c r="I13" s="7">
        <v>12</v>
      </c>
      <c r="J13" s="7">
        <f t="shared" si="1"/>
        <v>46080</v>
      </c>
      <c r="K13" s="7">
        <v>12</v>
      </c>
      <c r="L13" s="7">
        <f t="shared" si="0"/>
        <v>46080</v>
      </c>
      <c r="M13" s="7"/>
      <c r="N13" s="7"/>
      <c r="O13" s="7"/>
      <c r="P13" s="7"/>
      <c r="Q13" s="7"/>
      <c r="R13" s="7"/>
      <c r="S13" s="7"/>
    </row>
    <row r="14" spans="1:19" x14ac:dyDescent="0.25">
      <c r="A14" s="7">
        <v>6</v>
      </c>
      <c r="B14" s="7" t="s">
        <v>162</v>
      </c>
      <c r="C14" s="7" t="s">
        <v>30</v>
      </c>
      <c r="D14" s="7" t="s">
        <v>179</v>
      </c>
      <c r="E14" s="7" t="s">
        <v>48</v>
      </c>
      <c r="F14" s="7" t="s">
        <v>202</v>
      </c>
      <c r="G14" s="7" t="s">
        <v>114</v>
      </c>
      <c r="H14" s="8">
        <v>6360</v>
      </c>
      <c r="I14" s="7">
        <v>30</v>
      </c>
      <c r="J14" s="7">
        <f t="shared" si="1"/>
        <v>190800</v>
      </c>
      <c r="K14" s="7">
        <v>30</v>
      </c>
      <c r="L14" s="7">
        <f t="shared" si="0"/>
        <v>190800</v>
      </c>
      <c r="M14" s="7"/>
      <c r="N14" s="7"/>
      <c r="O14" s="7"/>
      <c r="P14" s="7"/>
      <c r="Q14" s="7"/>
      <c r="R14" s="7"/>
      <c r="S14" s="7"/>
    </row>
    <row r="15" spans="1:19" x14ac:dyDescent="0.25">
      <c r="A15" s="7">
        <v>7</v>
      </c>
      <c r="B15" s="7" t="s">
        <v>21</v>
      </c>
      <c r="C15" s="7" t="s">
        <v>30</v>
      </c>
      <c r="D15" s="7" t="s">
        <v>179</v>
      </c>
      <c r="E15" s="7" t="s">
        <v>48</v>
      </c>
      <c r="F15" s="7" t="s">
        <v>202</v>
      </c>
      <c r="G15" s="7" t="s">
        <v>114</v>
      </c>
      <c r="H15" s="8">
        <v>18720</v>
      </c>
      <c r="I15" s="7">
        <v>6</v>
      </c>
      <c r="J15" s="7">
        <f t="shared" si="1"/>
        <v>112320</v>
      </c>
      <c r="K15" s="7">
        <v>6</v>
      </c>
      <c r="L15" s="7">
        <f t="shared" si="0"/>
        <v>112320</v>
      </c>
      <c r="M15" s="7"/>
      <c r="N15" s="7"/>
      <c r="O15" s="7"/>
      <c r="P15" s="7"/>
      <c r="Q15" s="7"/>
      <c r="R15" s="7"/>
      <c r="S15" s="7"/>
    </row>
    <row r="16" spans="1:19" x14ac:dyDescent="0.25">
      <c r="A16" s="7">
        <v>8</v>
      </c>
      <c r="B16" s="7" t="s">
        <v>19</v>
      </c>
      <c r="C16" s="7" t="s">
        <v>30</v>
      </c>
      <c r="D16" s="7" t="s">
        <v>179</v>
      </c>
      <c r="E16" s="7" t="s">
        <v>48</v>
      </c>
      <c r="F16" s="7" t="s">
        <v>202</v>
      </c>
      <c r="G16" s="7" t="s">
        <v>114</v>
      </c>
      <c r="H16" s="8">
        <v>15000</v>
      </c>
      <c r="I16" s="7">
        <v>6</v>
      </c>
      <c r="J16" s="7">
        <f t="shared" si="1"/>
        <v>90000</v>
      </c>
      <c r="K16" s="7">
        <v>6</v>
      </c>
      <c r="L16" s="7">
        <f t="shared" si="0"/>
        <v>90000</v>
      </c>
      <c r="M16" s="7"/>
      <c r="N16" s="7"/>
      <c r="O16" s="7"/>
      <c r="P16" s="7"/>
      <c r="Q16" s="7"/>
      <c r="R16" s="7"/>
      <c r="S16" s="7"/>
    </row>
    <row r="17" spans="1:19" x14ac:dyDescent="0.25">
      <c r="A17" s="7">
        <v>9</v>
      </c>
      <c r="B17" s="7" t="s">
        <v>18</v>
      </c>
      <c r="C17" s="7" t="s">
        <v>30</v>
      </c>
      <c r="D17" s="7" t="s">
        <v>179</v>
      </c>
      <c r="E17" s="7" t="s">
        <v>48</v>
      </c>
      <c r="F17" s="7" t="s">
        <v>202</v>
      </c>
      <c r="G17" s="7" t="s">
        <v>114</v>
      </c>
      <c r="H17" s="8">
        <v>3000</v>
      </c>
      <c r="I17" s="7">
        <v>6</v>
      </c>
      <c r="J17" s="7">
        <f t="shared" si="1"/>
        <v>18000</v>
      </c>
      <c r="K17" s="7">
        <v>6</v>
      </c>
      <c r="L17" s="7">
        <f t="shared" si="0"/>
        <v>18000</v>
      </c>
      <c r="M17" s="7"/>
      <c r="N17" s="7"/>
      <c r="O17" s="7"/>
      <c r="P17" s="7"/>
      <c r="Q17" s="7"/>
      <c r="R17" s="7"/>
      <c r="S17" s="7"/>
    </row>
    <row r="18" spans="1:19" x14ac:dyDescent="0.25">
      <c r="A18" s="7">
        <v>10</v>
      </c>
      <c r="B18" s="7" t="s">
        <v>27</v>
      </c>
      <c r="C18" s="7" t="s">
        <v>30</v>
      </c>
      <c r="D18" s="7" t="s">
        <v>179</v>
      </c>
      <c r="E18" s="7" t="s">
        <v>48</v>
      </c>
      <c r="F18" s="7" t="s">
        <v>202</v>
      </c>
      <c r="G18" s="7" t="s">
        <v>114</v>
      </c>
      <c r="H18" s="8">
        <v>9360</v>
      </c>
      <c r="I18" s="7">
        <v>6</v>
      </c>
      <c r="J18" s="7">
        <f t="shared" si="1"/>
        <v>56160</v>
      </c>
      <c r="K18" s="7">
        <v>6</v>
      </c>
      <c r="L18" s="7">
        <f t="shared" si="0"/>
        <v>56160</v>
      </c>
      <c r="M18" s="7"/>
      <c r="N18" s="7"/>
      <c r="O18" s="7"/>
      <c r="P18" s="7"/>
      <c r="Q18" s="7"/>
      <c r="R18" s="7"/>
      <c r="S18" s="7"/>
    </row>
    <row r="19" spans="1:19" x14ac:dyDescent="0.25">
      <c r="A19" s="7">
        <v>11</v>
      </c>
      <c r="B19" s="7" t="s">
        <v>25</v>
      </c>
      <c r="C19" s="7" t="s">
        <v>47</v>
      </c>
      <c r="D19" s="7" t="s">
        <v>179</v>
      </c>
      <c r="E19" s="7" t="s">
        <v>49</v>
      </c>
      <c r="F19" s="7" t="s">
        <v>202</v>
      </c>
      <c r="G19" s="7" t="s">
        <v>114</v>
      </c>
      <c r="H19" s="8">
        <v>11543</v>
      </c>
      <c r="I19" s="7">
        <v>1</v>
      </c>
      <c r="J19" s="7">
        <f t="shared" si="1"/>
        <v>11543</v>
      </c>
      <c r="K19" s="7">
        <v>1</v>
      </c>
      <c r="L19" s="7">
        <f t="shared" si="0"/>
        <v>11543</v>
      </c>
      <c r="M19" s="7"/>
      <c r="N19" s="7"/>
      <c r="O19" s="7"/>
      <c r="P19" s="7"/>
      <c r="Q19" s="7"/>
      <c r="R19" s="7"/>
      <c r="S19" s="7"/>
    </row>
    <row r="20" spans="1:19" x14ac:dyDescent="0.25">
      <c r="A20" s="7">
        <v>12</v>
      </c>
      <c r="B20" s="7" t="s">
        <v>144</v>
      </c>
      <c r="C20" s="7" t="s">
        <v>47</v>
      </c>
      <c r="D20" s="7" t="s">
        <v>179</v>
      </c>
      <c r="E20" s="7" t="s">
        <v>49</v>
      </c>
      <c r="F20" s="7" t="s">
        <v>202</v>
      </c>
      <c r="G20" s="7" t="s">
        <v>114</v>
      </c>
      <c r="H20" s="8">
        <v>33181</v>
      </c>
      <c r="I20" s="7">
        <v>5</v>
      </c>
      <c r="J20" s="7">
        <f t="shared" si="1"/>
        <v>165905</v>
      </c>
      <c r="K20" s="7">
        <v>5</v>
      </c>
      <c r="L20" s="7">
        <f t="shared" si="0"/>
        <v>165905</v>
      </c>
      <c r="M20" s="7"/>
      <c r="N20" s="7"/>
      <c r="O20" s="7"/>
      <c r="P20" s="7"/>
      <c r="Q20" s="7"/>
      <c r="R20" s="7"/>
      <c r="S20" s="7"/>
    </row>
    <row r="21" spans="1:19" x14ac:dyDescent="0.25">
      <c r="A21" s="7">
        <v>13</v>
      </c>
      <c r="B21" s="7" t="s">
        <v>180</v>
      </c>
      <c r="C21" s="7" t="s">
        <v>47</v>
      </c>
      <c r="D21" s="7" t="s">
        <v>179</v>
      </c>
      <c r="E21" s="7" t="s">
        <v>49</v>
      </c>
      <c r="F21" s="7" t="s">
        <v>202</v>
      </c>
      <c r="G21" s="7" t="s">
        <v>114</v>
      </c>
      <c r="H21" s="8">
        <v>39397</v>
      </c>
      <c r="I21" s="7">
        <v>1</v>
      </c>
      <c r="J21" s="7">
        <f t="shared" si="1"/>
        <v>39397</v>
      </c>
      <c r="K21" s="7">
        <v>1</v>
      </c>
      <c r="L21" s="7">
        <f t="shared" si="0"/>
        <v>39397</v>
      </c>
      <c r="M21" s="7"/>
      <c r="N21" s="7"/>
      <c r="O21" s="7"/>
      <c r="P21" s="7"/>
      <c r="Q21" s="7"/>
      <c r="R21" s="7"/>
      <c r="S21" s="7"/>
    </row>
    <row r="22" spans="1:19" x14ac:dyDescent="0.25">
      <c r="A22" s="7">
        <v>14</v>
      </c>
      <c r="B22" s="7" t="s">
        <v>181</v>
      </c>
      <c r="C22" s="7" t="s">
        <v>47</v>
      </c>
      <c r="D22" s="7" t="s">
        <v>179</v>
      </c>
      <c r="E22" s="7" t="s">
        <v>49</v>
      </c>
      <c r="F22" s="7" t="s">
        <v>202</v>
      </c>
      <c r="G22" s="7" t="s">
        <v>114</v>
      </c>
      <c r="H22" s="8">
        <v>3568</v>
      </c>
      <c r="I22" s="7">
        <v>1</v>
      </c>
      <c r="J22" s="7">
        <f t="shared" si="1"/>
        <v>3568</v>
      </c>
      <c r="K22" s="7">
        <v>1</v>
      </c>
      <c r="L22" s="7">
        <f t="shared" si="0"/>
        <v>3568</v>
      </c>
      <c r="M22" s="7"/>
      <c r="N22" s="7"/>
      <c r="O22" s="7"/>
      <c r="P22" s="7"/>
      <c r="Q22" s="7"/>
      <c r="R22" s="7"/>
      <c r="S22" s="7"/>
    </row>
    <row r="23" spans="1:19" x14ac:dyDescent="0.25">
      <c r="A23" s="7">
        <v>15</v>
      </c>
      <c r="B23" s="7" t="s">
        <v>182</v>
      </c>
      <c r="C23" s="7"/>
      <c r="D23" s="7"/>
      <c r="E23" s="7"/>
      <c r="F23" s="7" t="s">
        <v>202</v>
      </c>
      <c r="G23" s="7" t="s">
        <v>114</v>
      </c>
      <c r="H23" s="8">
        <v>12404</v>
      </c>
      <c r="I23" s="7">
        <v>6</v>
      </c>
      <c r="J23" s="7">
        <f t="shared" si="1"/>
        <v>74424</v>
      </c>
      <c r="K23" s="7">
        <v>6</v>
      </c>
      <c r="L23" s="7">
        <f t="shared" si="0"/>
        <v>74424</v>
      </c>
      <c r="M23" s="7"/>
      <c r="N23" s="7"/>
      <c r="O23" s="7"/>
      <c r="P23" s="7"/>
      <c r="Q23" s="7"/>
      <c r="R23" s="7"/>
      <c r="S23" s="7"/>
    </row>
    <row r="24" spans="1:19" x14ac:dyDescent="0.25">
      <c r="A24" s="9" t="s">
        <v>134</v>
      </c>
      <c r="B24" s="7"/>
      <c r="C24" s="7"/>
      <c r="D24" s="7"/>
      <c r="E24" s="7"/>
      <c r="F24" s="7"/>
      <c r="G24" s="7"/>
      <c r="H24" s="7"/>
      <c r="I24" s="7"/>
      <c r="J24" s="9">
        <f>J9+J10+J11+J12+J13+J14+J15+J16+J17+J18+J19+J20+J21+J22+J23</f>
        <v>984572</v>
      </c>
      <c r="K24" s="7"/>
      <c r="L24" s="9">
        <f t="shared" ref="L24" si="2">L9+L10+L11+L12+L13+L14+L15+L16+L17+L18+L19+L20+L21+L22+L23</f>
        <v>984572</v>
      </c>
      <c r="M24" s="7"/>
      <c r="N24" s="7"/>
      <c r="O24" s="7"/>
      <c r="P24" s="7"/>
      <c r="Q24" s="7"/>
      <c r="R24" s="7"/>
      <c r="S24" s="7"/>
    </row>
    <row r="27" spans="1:19" x14ac:dyDescent="0.25">
      <c r="B27" s="14"/>
    </row>
    <row r="28" spans="1:19" x14ac:dyDescent="0.25">
      <c r="B28" s="72"/>
      <c r="C28" s="72"/>
      <c r="D28" s="72"/>
      <c r="E28" s="72"/>
      <c r="F28" s="72"/>
      <c r="G28" s="72"/>
      <c r="H28" s="72"/>
      <c r="I28" s="72"/>
      <c r="J28" s="72"/>
      <c r="K28" s="72"/>
      <c r="L28" s="72"/>
      <c r="M28" s="72"/>
    </row>
  </sheetData>
  <mergeCells count="24">
    <mergeCell ref="B28:M28"/>
    <mergeCell ref="S6:S8"/>
    <mergeCell ref="I7:I8"/>
    <mergeCell ref="J7:J8"/>
    <mergeCell ref="K7:K8"/>
    <mergeCell ref="L7:L8"/>
    <mergeCell ref="M7:M8"/>
    <mergeCell ref="N7:N8"/>
    <mergeCell ref="O7:P7"/>
    <mergeCell ref="Q7:R7"/>
    <mergeCell ref="I6:J6"/>
    <mergeCell ref="K6:L6"/>
    <mergeCell ref="M6:N6"/>
    <mergeCell ref="O6:R6"/>
    <mergeCell ref="C1:K1"/>
    <mergeCell ref="C3:K3"/>
    <mergeCell ref="A6:A8"/>
    <mergeCell ref="B6:B8"/>
    <mergeCell ref="C6:C8"/>
    <mergeCell ref="D6:D8"/>
    <mergeCell ref="E6:E8"/>
    <mergeCell ref="F6:F8"/>
    <mergeCell ref="G6:G8"/>
    <mergeCell ref="H6:H8"/>
  </mergeCells>
  <pageMargins left="0.7" right="0.7" top="0.75" bottom="0.75" header="0.3" footer="0.3"/>
  <pageSetup scale="6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S30"/>
  <sheetViews>
    <sheetView workbookViewId="0">
      <selection activeCell="B26" sqref="B26:M26"/>
    </sheetView>
  </sheetViews>
  <sheetFormatPr defaultRowHeight="15" x14ac:dyDescent="0.25"/>
  <cols>
    <col min="2" max="2" width="22.140625" customWidth="1"/>
    <col min="3" max="3" width="14.85546875" customWidth="1"/>
    <col min="4" max="4" width="8.85546875" customWidth="1"/>
    <col min="5" max="5" width="15.5703125" customWidth="1"/>
    <col min="6" max="6" width="23.140625" customWidth="1"/>
    <col min="9" max="9" width="7.140625" customWidth="1"/>
    <col min="14" max="14" width="8.5703125" customWidth="1"/>
    <col min="16" max="16" width="6" customWidth="1"/>
    <col min="17" max="17" width="9.7109375" bestFit="1" customWidth="1"/>
    <col min="18" max="18" width="6.28515625" customWidth="1"/>
  </cols>
  <sheetData>
    <row r="1" spans="1:19" ht="18.75" x14ac:dyDescent="0.3">
      <c r="C1" s="39" t="s">
        <v>215</v>
      </c>
      <c r="D1" s="39"/>
      <c r="E1" s="39"/>
      <c r="F1" s="39"/>
      <c r="G1" s="39"/>
      <c r="H1" s="39"/>
      <c r="I1" s="39"/>
      <c r="J1" s="39"/>
      <c r="K1" s="39"/>
    </row>
    <row r="3" spans="1:19" ht="18.75" x14ac:dyDescent="0.3">
      <c r="C3" s="70" t="s">
        <v>183</v>
      </c>
      <c r="D3" s="70"/>
      <c r="E3" s="70"/>
      <c r="F3" s="70"/>
      <c r="G3" s="70"/>
      <c r="H3" s="70"/>
      <c r="I3" s="70"/>
      <c r="J3" s="70"/>
      <c r="K3" s="70"/>
    </row>
    <row r="6" spans="1:19" ht="30" customHeight="1" x14ac:dyDescent="0.25">
      <c r="A6" s="71" t="s">
        <v>0</v>
      </c>
      <c r="B6" s="71" t="s">
        <v>1</v>
      </c>
      <c r="C6" s="71" t="s">
        <v>2</v>
      </c>
      <c r="D6" s="69" t="s">
        <v>3</v>
      </c>
      <c r="E6" s="69" t="s">
        <v>4</v>
      </c>
      <c r="F6" s="69" t="s">
        <v>5</v>
      </c>
      <c r="G6" s="69" t="s">
        <v>6</v>
      </c>
      <c r="H6" s="73" t="s">
        <v>7</v>
      </c>
      <c r="I6" s="69" t="s">
        <v>8</v>
      </c>
      <c r="J6" s="69"/>
      <c r="K6" s="69" t="s">
        <v>9</v>
      </c>
      <c r="L6" s="69"/>
      <c r="M6" s="69" t="s">
        <v>10</v>
      </c>
      <c r="N6" s="69"/>
      <c r="O6" s="73" t="s">
        <v>11</v>
      </c>
      <c r="P6" s="73"/>
      <c r="Q6" s="73"/>
      <c r="R6" s="73"/>
      <c r="S6" s="73" t="s">
        <v>12</v>
      </c>
    </row>
    <row r="7" spans="1:19" x14ac:dyDescent="0.25">
      <c r="A7" s="71"/>
      <c r="B7" s="71"/>
      <c r="C7" s="71"/>
      <c r="D7" s="69"/>
      <c r="E7" s="69"/>
      <c r="F7" s="69"/>
      <c r="G7" s="69"/>
      <c r="H7" s="73"/>
      <c r="I7" s="71" t="s">
        <v>13</v>
      </c>
      <c r="J7" s="71" t="s">
        <v>14</v>
      </c>
      <c r="K7" s="71" t="s">
        <v>13</v>
      </c>
      <c r="L7" s="71" t="s">
        <v>14</v>
      </c>
      <c r="M7" s="71" t="s">
        <v>13</v>
      </c>
      <c r="N7" s="71" t="s">
        <v>14</v>
      </c>
      <c r="O7" s="69" t="s">
        <v>15</v>
      </c>
      <c r="P7" s="69" t="s">
        <v>16</v>
      </c>
      <c r="Q7" s="69" t="s">
        <v>16</v>
      </c>
      <c r="R7" s="69"/>
      <c r="S7" s="73"/>
    </row>
    <row r="8" spans="1:19" x14ac:dyDescent="0.25">
      <c r="A8" s="71"/>
      <c r="B8" s="71"/>
      <c r="C8" s="71"/>
      <c r="D8" s="69"/>
      <c r="E8" s="69"/>
      <c r="F8" s="69"/>
      <c r="G8" s="69"/>
      <c r="H8" s="73"/>
      <c r="I8" s="71"/>
      <c r="J8" s="71"/>
      <c r="K8" s="71"/>
      <c r="L8" s="71"/>
      <c r="M8" s="71"/>
      <c r="N8" s="71"/>
      <c r="O8" s="6" t="s">
        <v>13</v>
      </c>
      <c r="P8" s="6" t="s">
        <v>14</v>
      </c>
      <c r="Q8" s="6" t="s">
        <v>13</v>
      </c>
      <c r="R8" s="6" t="s">
        <v>14</v>
      </c>
      <c r="S8" s="73"/>
    </row>
    <row r="9" spans="1:19" s="17" customFormat="1" x14ac:dyDescent="0.25">
      <c r="A9" s="15">
        <v>1</v>
      </c>
      <c r="B9" s="15" t="s">
        <v>162</v>
      </c>
      <c r="C9" s="15" t="s">
        <v>30</v>
      </c>
      <c r="D9" s="15" t="s">
        <v>189</v>
      </c>
      <c r="E9" s="15" t="s">
        <v>48</v>
      </c>
      <c r="F9" s="15" t="s">
        <v>202</v>
      </c>
      <c r="G9" s="15" t="s">
        <v>114</v>
      </c>
      <c r="H9" s="16">
        <v>7320</v>
      </c>
      <c r="I9" s="15">
        <v>75</v>
      </c>
      <c r="J9" s="15">
        <f>H9*I9</f>
        <v>549000</v>
      </c>
      <c r="K9" s="15">
        <v>75</v>
      </c>
      <c r="L9" s="15">
        <f>K9*H9</f>
        <v>549000</v>
      </c>
      <c r="M9" s="15">
        <f>I9-K9</f>
        <v>0</v>
      </c>
      <c r="N9" s="15">
        <f>M9*H9</f>
        <v>0</v>
      </c>
      <c r="O9" s="15"/>
      <c r="P9" s="15"/>
      <c r="Q9" s="15"/>
      <c r="R9" s="15"/>
      <c r="S9" s="15"/>
    </row>
    <row r="10" spans="1:19" s="17" customFormat="1" x14ac:dyDescent="0.25">
      <c r="A10" s="15">
        <v>2</v>
      </c>
      <c r="B10" s="15" t="s">
        <v>163</v>
      </c>
      <c r="C10" s="15" t="s">
        <v>30</v>
      </c>
      <c r="D10" s="15" t="s">
        <v>189</v>
      </c>
      <c r="E10" s="15" t="s">
        <v>48</v>
      </c>
      <c r="F10" s="15" t="s">
        <v>202</v>
      </c>
      <c r="G10" s="15" t="s">
        <v>114</v>
      </c>
      <c r="H10" s="16">
        <v>2520</v>
      </c>
      <c r="I10" s="15">
        <v>150</v>
      </c>
      <c r="J10" s="15">
        <f t="shared" ref="J10:J22" si="0">H10*I10</f>
        <v>378000</v>
      </c>
      <c r="K10" s="15">
        <v>146</v>
      </c>
      <c r="L10" s="15">
        <f t="shared" ref="L10:L22" si="1">K10*H10</f>
        <v>367920</v>
      </c>
      <c r="M10" s="15">
        <f t="shared" ref="M10:M22" si="2">I10-K10</f>
        <v>4</v>
      </c>
      <c r="N10" s="15">
        <f t="shared" ref="N10:N22" si="3">M10*H10</f>
        <v>10080</v>
      </c>
      <c r="O10" s="15"/>
      <c r="P10" s="15"/>
      <c r="Q10" s="15"/>
      <c r="R10" s="15"/>
      <c r="S10" s="15"/>
    </row>
    <row r="11" spans="1:19" s="17" customFormat="1" x14ac:dyDescent="0.25">
      <c r="A11" s="15">
        <v>3</v>
      </c>
      <c r="B11" s="15" t="s">
        <v>27</v>
      </c>
      <c r="C11" s="15" t="s">
        <v>30</v>
      </c>
      <c r="D11" s="15" t="s">
        <v>189</v>
      </c>
      <c r="E11" s="15" t="s">
        <v>48</v>
      </c>
      <c r="F11" s="15" t="s">
        <v>202</v>
      </c>
      <c r="G11" s="15" t="s">
        <v>114</v>
      </c>
      <c r="H11" s="16">
        <v>9360</v>
      </c>
      <c r="I11" s="15">
        <v>14</v>
      </c>
      <c r="J11" s="15">
        <f t="shared" si="0"/>
        <v>131040</v>
      </c>
      <c r="K11" s="15">
        <v>14</v>
      </c>
      <c r="L11" s="15">
        <f t="shared" si="1"/>
        <v>131040</v>
      </c>
      <c r="M11" s="15">
        <f t="shared" si="2"/>
        <v>0</v>
      </c>
      <c r="N11" s="15">
        <f t="shared" si="3"/>
        <v>0</v>
      </c>
      <c r="O11" s="15"/>
      <c r="P11" s="15"/>
      <c r="Q11" s="15"/>
      <c r="R11" s="15"/>
      <c r="S11" s="15"/>
    </row>
    <row r="12" spans="1:19" s="17" customFormat="1" x14ac:dyDescent="0.25">
      <c r="A12" s="15">
        <v>4</v>
      </c>
      <c r="B12" s="15" t="s">
        <v>18</v>
      </c>
      <c r="C12" s="15" t="s">
        <v>30</v>
      </c>
      <c r="D12" s="15" t="s">
        <v>189</v>
      </c>
      <c r="E12" s="15" t="s">
        <v>48</v>
      </c>
      <c r="F12" s="15" t="s">
        <v>202</v>
      </c>
      <c r="G12" s="15" t="s">
        <v>114</v>
      </c>
      <c r="H12" s="16">
        <v>2880</v>
      </c>
      <c r="I12" s="15">
        <v>30</v>
      </c>
      <c r="J12" s="15">
        <f t="shared" si="0"/>
        <v>86400</v>
      </c>
      <c r="K12" s="15">
        <v>27</v>
      </c>
      <c r="L12" s="15">
        <f t="shared" si="1"/>
        <v>77760</v>
      </c>
      <c r="M12" s="15">
        <f t="shared" si="2"/>
        <v>3</v>
      </c>
      <c r="N12" s="15">
        <f t="shared" si="3"/>
        <v>8640</v>
      </c>
      <c r="O12" s="15"/>
      <c r="P12" s="15"/>
      <c r="Q12" s="15"/>
      <c r="R12" s="15"/>
      <c r="S12" s="15"/>
    </row>
    <row r="13" spans="1:19" s="17" customFormat="1" x14ac:dyDescent="0.25">
      <c r="A13" s="15">
        <v>5</v>
      </c>
      <c r="B13" s="15" t="s">
        <v>19</v>
      </c>
      <c r="C13" s="15" t="s">
        <v>30</v>
      </c>
      <c r="D13" s="15" t="s">
        <v>189</v>
      </c>
      <c r="E13" s="15" t="s">
        <v>48</v>
      </c>
      <c r="F13" s="15" t="s">
        <v>202</v>
      </c>
      <c r="G13" s="15" t="s">
        <v>114</v>
      </c>
      <c r="H13" s="16">
        <v>12600</v>
      </c>
      <c r="I13" s="15">
        <v>10</v>
      </c>
      <c r="J13" s="15">
        <f t="shared" si="0"/>
        <v>126000</v>
      </c>
      <c r="K13" s="15">
        <v>10</v>
      </c>
      <c r="L13" s="15">
        <f t="shared" si="1"/>
        <v>126000</v>
      </c>
      <c r="M13" s="15">
        <f t="shared" si="2"/>
        <v>0</v>
      </c>
      <c r="N13" s="15">
        <f t="shared" si="3"/>
        <v>0</v>
      </c>
      <c r="O13" s="15"/>
      <c r="P13" s="15"/>
      <c r="Q13" s="15"/>
      <c r="R13" s="15"/>
      <c r="S13" s="15"/>
    </row>
    <row r="14" spans="1:19" s="17" customFormat="1" x14ac:dyDescent="0.25">
      <c r="A14" s="15">
        <v>6</v>
      </c>
      <c r="B14" s="15" t="s">
        <v>28</v>
      </c>
      <c r="C14" s="15" t="s">
        <v>30</v>
      </c>
      <c r="D14" s="15" t="s">
        <v>189</v>
      </c>
      <c r="E14" s="15" t="s">
        <v>48</v>
      </c>
      <c r="F14" s="15" t="s">
        <v>202</v>
      </c>
      <c r="G14" s="15" t="s">
        <v>114</v>
      </c>
      <c r="H14" s="16">
        <v>7320</v>
      </c>
      <c r="I14" s="15">
        <v>26</v>
      </c>
      <c r="J14" s="15">
        <f t="shared" si="0"/>
        <v>190320</v>
      </c>
      <c r="K14" s="15">
        <v>26</v>
      </c>
      <c r="L14" s="15">
        <f t="shared" si="1"/>
        <v>190320</v>
      </c>
      <c r="M14" s="15">
        <f t="shared" si="2"/>
        <v>0</v>
      </c>
      <c r="N14" s="15">
        <f t="shared" si="3"/>
        <v>0</v>
      </c>
      <c r="O14" s="15"/>
      <c r="P14" s="15"/>
      <c r="Q14" s="15"/>
      <c r="R14" s="15"/>
      <c r="S14" s="15"/>
    </row>
    <row r="15" spans="1:19" s="17" customFormat="1" x14ac:dyDescent="0.25">
      <c r="A15" s="15">
        <v>7</v>
      </c>
      <c r="B15" s="15" t="s">
        <v>184</v>
      </c>
      <c r="C15" s="15" t="s">
        <v>30</v>
      </c>
      <c r="D15" s="15" t="s">
        <v>189</v>
      </c>
      <c r="E15" s="15" t="s">
        <v>48</v>
      </c>
      <c r="F15" s="15" t="s">
        <v>202</v>
      </c>
      <c r="G15" s="15" t="s">
        <v>114</v>
      </c>
      <c r="H15" s="16">
        <v>8400</v>
      </c>
      <c r="I15" s="15">
        <v>6</v>
      </c>
      <c r="J15" s="15">
        <f t="shared" si="0"/>
        <v>50400</v>
      </c>
      <c r="K15" s="15">
        <v>6</v>
      </c>
      <c r="L15" s="15">
        <f t="shared" si="1"/>
        <v>50400</v>
      </c>
      <c r="M15" s="15">
        <f t="shared" si="2"/>
        <v>0</v>
      </c>
      <c r="N15" s="15">
        <f t="shared" si="3"/>
        <v>0</v>
      </c>
      <c r="O15" s="15"/>
      <c r="P15" s="15"/>
      <c r="Q15" s="15"/>
      <c r="R15" s="15"/>
      <c r="S15" s="15"/>
    </row>
    <row r="16" spans="1:19" s="17" customFormat="1" x14ac:dyDescent="0.25">
      <c r="A16" s="15">
        <v>8</v>
      </c>
      <c r="B16" s="15" t="s">
        <v>185</v>
      </c>
      <c r="C16" s="15" t="s">
        <v>30</v>
      </c>
      <c r="D16" s="15" t="s">
        <v>189</v>
      </c>
      <c r="E16" s="15" t="s">
        <v>48</v>
      </c>
      <c r="F16" s="15" t="s">
        <v>202</v>
      </c>
      <c r="G16" s="15" t="s">
        <v>114</v>
      </c>
      <c r="H16" s="16">
        <v>7560</v>
      </c>
      <c r="I16" s="15">
        <v>1</v>
      </c>
      <c r="J16" s="15">
        <f t="shared" si="0"/>
        <v>7560</v>
      </c>
      <c r="K16" s="15">
        <v>1</v>
      </c>
      <c r="L16" s="15">
        <f t="shared" si="1"/>
        <v>7560</v>
      </c>
      <c r="M16" s="15">
        <f t="shared" si="2"/>
        <v>0</v>
      </c>
      <c r="N16" s="15">
        <f t="shared" si="3"/>
        <v>0</v>
      </c>
      <c r="O16" s="15"/>
      <c r="P16" s="15"/>
      <c r="Q16" s="15"/>
      <c r="R16" s="15"/>
      <c r="S16" s="15"/>
    </row>
    <row r="17" spans="1:19" s="17" customFormat="1" ht="16.5" customHeight="1" x14ac:dyDescent="0.25">
      <c r="A17" s="15">
        <v>9</v>
      </c>
      <c r="B17" s="15" t="s">
        <v>150</v>
      </c>
      <c r="C17" s="15" t="s">
        <v>30</v>
      </c>
      <c r="D17" s="15" t="s">
        <v>189</v>
      </c>
      <c r="E17" s="15" t="s">
        <v>48</v>
      </c>
      <c r="F17" s="15" t="s">
        <v>202</v>
      </c>
      <c r="G17" s="15" t="s">
        <v>114</v>
      </c>
      <c r="H17" s="16">
        <v>215</v>
      </c>
      <c r="I17" s="15">
        <v>20</v>
      </c>
      <c r="J17" s="15">
        <f t="shared" si="0"/>
        <v>4300</v>
      </c>
      <c r="K17" s="15">
        <v>16</v>
      </c>
      <c r="L17" s="15">
        <f t="shared" si="1"/>
        <v>3440</v>
      </c>
      <c r="M17" s="15">
        <f t="shared" si="2"/>
        <v>4</v>
      </c>
      <c r="N17" s="15">
        <f t="shared" si="3"/>
        <v>860</v>
      </c>
      <c r="O17" s="15"/>
      <c r="P17" s="15"/>
      <c r="Q17" s="15"/>
      <c r="R17" s="15"/>
      <c r="S17" s="15"/>
    </row>
    <row r="18" spans="1:19" s="17" customFormat="1" x14ac:dyDescent="0.25">
      <c r="A18" s="15">
        <v>10</v>
      </c>
      <c r="B18" s="15" t="s">
        <v>206</v>
      </c>
      <c r="C18" s="15" t="s">
        <v>30</v>
      </c>
      <c r="D18" s="15" t="s">
        <v>189</v>
      </c>
      <c r="E18" s="15" t="s">
        <v>48</v>
      </c>
      <c r="F18" s="15" t="s">
        <v>202</v>
      </c>
      <c r="G18" s="15" t="s">
        <v>114</v>
      </c>
      <c r="H18" s="16">
        <v>12000</v>
      </c>
      <c r="I18" s="15">
        <v>10</v>
      </c>
      <c r="J18" s="15">
        <f t="shared" si="0"/>
        <v>120000</v>
      </c>
      <c r="K18" s="15">
        <v>8</v>
      </c>
      <c r="L18" s="15">
        <f t="shared" si="1"/>
        <v>96000</v>
      </c>
      <c r="M18" s="15">
        <f t="shared" si="2"/>
        <v>2</v>
      </c>
      <c r="N18" s="15">
        <f t="shared" si="3"/>
        <v>24000</v>
      </c>
      <c r="O18" s="15"/>
      <c r="P18" s="15"/>
      <c r="Q18" s="15"/>
      <c r="R18" s="15"/>
      <c r="S18" s="15"/>
    </row>
    <row r="19" spans="1:19" s="17" customFormat="1" x14ac:dyDescent="0.25">
      <c r="A19" s="15">
        <v>11</v>
      </c>
      <c r="B19" s="15" t="s">
        <v>186</v>
      </c>
      <c r="C19" s="15" t="s">
        <v>30</v>
      </c>
      <c r="D19" s="15" t="s">
        <v>189</v>
      </c>
      <c r="E19" s="15" t="s">
        <v>48</v>
      </c>
      <c r="F19" s="15" t="s">
        <v>202</v>
      </c>
      <c r="G19" s="15" t="s">
        <v>114</v>
      </c>
      <c r="H19" s="16">
        <v>18000</v>
      </c>
      <c r="I19" s="15">
        <v>2</v>
      </c>
      <c r="J19" s="15">
        <f t="shared" si="0"/>
        <v>36000</v>
      </c>
      <c r="K19" s="15">
        <v>2</v>
      </c>
      <c r="L19" s="15">
        <f t="shared" si="1"/>
        <v>36000</v>
      </c>
      <c r="M19" s="15">
        <f t="shared" si="2"/>
        <v>0</v>
      </c>
      <c r="N19" s="15">
        <f t="shared" si="3"/>
        <v>0</v>
      </c>
      <c r="O19" s="15"/>
      <c r="P19" s="15"/>
      <c r="Q19" s="15"/>
      <c r="R19" s="15"/>
      <c r="S19" s="15"/>
    </row>
    <row r="20" spans="1:19" s="17" customFormat="1" x14ac:dyDescent="0.25">
      <c r="A20" s="15">
        <v>12</v>
      </c>
      <c r="B20" s="15" t="s">
        <v>207</v>
      </c>
      <c r="C20" s="15" t="s">
        <v>30</v>
      </c>
      <c r="D20" s="15" t="s">
        <v>189</v>
      </c>
      <c r="E20" s="15" t="s">
        <v>48</v>
      </c>
      <c r="F20" s="15" t="s">
        <v>208</v>
      </c>
      <c r="G20" s="15" t="s">
        <v>114</v>
      </c>
      <c r="H20" s="16">
        <v>14400</v>
      </c>
      <c r="I20" s="15">
        <v>2</v>
      </c>
      <c r="J20" s="15">
        <f t="shared" si="0"/>
        <v>28800</v>
      </c>
      <c r="K20" s="15">
        <v>2</v>
      </c>
      <c r="L20" s="15">
        <f t="shared" si="1"/>
        <v>28800</v>
      </c>
      <c r="M20" s="15"/>
      <c r="N20" s="15"/>
      <c r="O20" s="15"/>
      <c r="P20" s="15"/>
      <c r="Q20" s="15"/>
      <c r="R20" s="15"/>
      <c r="S20" s="15"/>
    </row>
    <row r="21" spans="1:19" s="17" customFormat="1" x14ac:dyDescent="0.25">
      <c r="A21" s="15">
        <v>13</v>
      </c>
      <c r="B21" s="15" t="s">
        <v>187</v>
      </c>
      <c r="C21" s="15" t="s">
        <v>30</v>
      </c>
      <c r="D21" s="15" t="s">
        <v>189</v>
      </c>
      <c r="E21" s="15" t="s">
        <v>48</v>
      </c>
      <c r="F21" s="15" t="s">
        <v>202</v>
      </c>
      <c r="G21" s="15" t="s">
        <v>114</v>
      </c>
      <c r="H21" s="16">
        <v>12000</v>
      </c>
      <c r="I21" s="15">
        <v>1</v>
      </c>
      <c r="J21" s="15">
        <f t="shared" si="0"/>
        <v>12000</v>
      </c>
      <c r="K21" s="15">
        <v>1</v>
      </c>
      <c r="L21" s="15">
        <f t="shared" si="1"/>
        <v>12000</v>
      </c>
      <c r="M21" s="15">
        <f t="shared" si="2"/>
        <v>0</v>
      </c>
      <c r="N21" s="15">
        <f t="shared" si="3"/>
        <v>0</v>
      </c>
      <c r="O21" s="15"/>
      <c r="P21" s="15"/>
      <c r="Q21" s="15"/>
      <c r="R21" s="15"/>
      <c r="S21" s="15"/>
    </row>
    <row r="22" spans="1:19" s="17" customFormat="1" x14ac:dyDescent="0.25">
      <c r="A22" s="15">
        <v>14</v>
      </c>
      <c r="B22" s="15" t="s">
        <v>188</v>
      </c>
      <c r="C22" s="15" t="s">
        <v>30</v>
      </c>
      <c r="D22" s="15" t="s">
        <v>189</v>
      </c>
      <c r="E22" s="15" t="s">
        <v>48</v>
      </c>
      <c r="F22" s="15" t="s">
        <v>202</v>
      </c>
      <c r="G22" s="15" t="s">
        <v>114</v>
      </c>
      <c r="H22" s="16">
        <v>12000</v>
      </c>
      <c r="I22" s="15">
        <v>10</v>
      </c>
      <c r="J22" s="15">
        <f t="shared" si="0"/>
        <v>120000</v>
      </c>
      <c r="K22" s="15">
        <v>10</v>
      </c>
      <c r="L22" s="15">
        <f t="shared" si="1"/>
        <v>120000</v>
      </c>
      <c r="M22" s="15">
        <f t="shared" si="2"/>
        <v>0</v>
      </c>
      <c r="N22" s="15">
        <f t="shared" si="3"/>
        <v>0</v>
      </c>
      <c r="O22" s="15"/>
      <c r="P22" s="15"/>
      <c r="Q22" s="15"/>
      <c r="R22" s="15"/>
      <c r="S22" s="15"/>
    </row>
    <row r="23" spans="1:19" x14ac:dyDescent="0.25">
      <c r="A23" s="9" t="s">
        <v>134</v>
      </c>
      <c r="B23" s="7"/>
      <c r="C23" s="7"/>
      <c r="D23" s="7"/>
      <c r="E23" s="7"/>
      <c r="F23" s="7"/>
      <c r="G23" s="7"/>
      <c r="H23" s="7"/>
      <c r="I23" s="7"/>
      <c r="J23" s="9">
        <f>J9+J10+J11+J12+J13+J14+J15+J16+J17+J18+J19+J20+J21+J22</f>
        <v>1839820</v>
      </c>
      <c r="K23" s="7"/>
      <c r="L23" s="9">
        <f>L9+L10+L11+L12+L13+L14+L15+L16+L17+L18+L19+J20+L21+L22</f>
        <v>1796240</v>
      </c>
      <c r="M23" s="9"/>
      <c r="N23" s="9">
        <f>N9+N10+N11+N12+N13+N14+N15+N16+N17+N18+N19+N21+N22</f>
        <v>43580</v>
      </c>
      <c r="O23" s="9">
        <f>O9+O10+O11+O12+O13+O14+O15+O16+O17+O18+O19+O21+O22</f>
        <v>0</v>
      </c>
      <c r="P23" s="9">
        <f>P9+P10+P11+P12+P13+P14+P15+P16+P17+P18+P19+P21+P22</f>
        <v>0</v>
      </c>
      <c r="Q23" s="9">
        <f>Q9+Q10+Q11+Q12+Q13+Q14+Q15+Q16+Q17+Q18+Q19+Q21+Q22</f>
        <v>0</v>
      </c>
      <c r="R23" s="9">
        <f>R9+R10+R11+R12+R13+R14+R15+R16+R17+R18+R19+R21+R22</f>
        <v>0</v>
      </c>
      <c r="S23" s="7"/>
    </row>
    <row r="25" spans="1:19" x14ac:dyDescent="0.25">
      <c r="B25" s="14"/>
    </row>
    <row r="26" spans="1:19" x14ac:dyDescent="0.25">
      <c r="B26" s="72"/>
      <c r="C26" s="72"/>
      <c r="D26" s="72"/>
      <c r="E26" s="72"/>
      <c r="F26" s="72"/>
      <c r="G26" s="72"/>
      <c r="H26" s="72"/>
      <c r="I26" s="72"/>
      <c r="J26" s="72"/>
      <c r="K26" s="72"/>
      <c r="L26" s="72"/>
      <c r="M26" s="72"/>
    </row>
    <row r="27" spans="1:19" x14ac:dyDescent="0.25">
      <c r="Q27">
        <v>1839820</v>
      </c>
    </row>
    <row r="28" spans="1:19" x14ac:dyDescent="0.25">
      <c r="H28">
        <f>K29-N28</f>
        <v>304956</v>
      </c>
      <c r="N28">
        <f>1515164+19700</f>
        <v>1534864</v>
      </c>
      <c r="Q28">
        <f>K29-Q27</f>
        <v>0</v>
      </c>
    </row>
    <row r="29" spans="1:19" x14ac:dyDescent="0.25">
      <c r="K29">
        <f>L23+N23</f>
        <v>1839820</v>
      </c>
      <c r="O29">
        <f>K29-N28</f>
        <v>304956</v>
      </c>
    </row>
    <row r="30" spans="1:19" x14ac:dyDescent="0.25">
      <c r="F30" t="s">
        <v>205</v>
      </c>
    </row>
  </sheetData>
  <mergeCells count="24">
    <mergeCell ref="B26:M26"/>
    <mergeCell ref="S6:S8"/>
    <mergeCell ref="I7:I8"/>
    <mergeCell ref="J7:J8"/>
    <mergeCell ref="K7:K8"/>
    <mergeCell ref="L7:L8"/>
    <mergeCell ref="M7:M8"/>
    <mergeCell ref="N7:N8"/>
    <mergeCell ref="O7:P7"/>
    <mergeCell ref="Q7:R7"/>
    <mergeCell ref="I6:J6"/>
    <mergeCell ref="K6:L6"/>
    <mergeCell ref="M6:N6"/>
    <mergeCell ref="O6:R6"/>
    <mergeCell ref="C1:K1"/>
    <mergeCell ref="C3:K3"/>
    <mergeCell ref="A6:A8"/>
    <mergeCell ref="B6:B8"/>
    <mergeCell ref="C6:C8"/>
    <mergeCell ref="D6:D8"/>
    <mergeCell ref="E6:E8"/>
    <mergeCell ref="F6:F8"/>
    <mergeCell ref="G6:G8"/>
    <mergeCell ref="H6:H8"/>
  </mergeCells>
  <pageMargins left="0.7" right="0.7" top="0.75" bottom="0.75" header="0.3" footer="0.3"/>
  <pageSetup scale="6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S26"/>
  <sheetViews>
    <sheetView workbookViewId="0">
      <selection activeCell="G27" sqref="G27"/>
    </sheetView>
  </sheetViews>
  <sheetFormatPr defaultRowHeight="15" x14ac:dyDescent="0.25"/>
  <cols>
    <col min="2" max="2" width="15.5703125" customWidth="1"/>
    <col min="3" max="3" width="16.7109375" customWidth="1"/>
    <col min="4" max="4" width="14.7109375" customWidth="1"/>
    <col min="5" max="5" width="9.42578125" customWidth="1"/>
    <col min="6" max="6" width="10.140625" customWidth="1"/>
    <col min="9" max="9" width="8.85546875" customWidth="1"/>
    <col min="10" max="10" width="7.42578125" customWidth="1"/>
    <col min="13" max="13" width="7" customWidth="1"/>
    <col min="14" max="14" width="5.7109375" customWidth="1"/>
    <col min="16" max="16" width="6.7109375" customWidth="1"/>
    <col min="18" max="18" width="6.140625" customWidth="1"/>
  </cols>
  <sheetData>
    <row r="1" spans="1:19" ht="18.75" x14ac:dyDescent="0.3">
      <c r="C1" s="39" t="s">
        <v>215</v>
      </c>
      <c r="D1" s="39"/>
      <c r="E1" s="39"/>
      <c r="F1" s="39"/>
      <c r="G1" s="39"/>
      <c r="H1" s="39"/>
      <c r="I1" s="39"/>
      <c r="J1" s="39"/>
      <c r="K1" s="39"/>
    </row>
    <row r="3" spans="1:19" ht="18.75" x14ac:dyDescent="0.3">
      <c r="C3" s="70" t="s">
        <v>190</v>
      </c>
      <c r="D3" s="70"/>
      <c r="E3" s="70"/>
      <c r="F3" s="70"/>
      <c r="G3" s="70"/>
      <c r="H3" s="70"/>
      <c r="I3" s="70"/>
      <c r="J3" s="70"/>
      <c r="K3" s="70"/>
    </row>
    <row r="6" spans="1:19" ht="29.25" customHeight="1" x14ac:dyDescent="0.25">
      <c r="A6" s="71" t="s">
        <v>0</v>
      </c>
      <c r="B6" s="71" t="s">
        <v>1</v>
      </c>
      <c r="C6" s="71" t="s">
        <v>2</v>
      </c>
      <c r="D6" s="71" t="s">
        <v>3</v>
      </c>
      <c r="E6" s="69" t="s">
        <v>4</v>
      </c>
      <c r="F6" s="69" t="s">
        <v>5</v>
      </c>
      <c r="G6" s="69" t="s">
        <v>6</v>
      </c>
      <c r="H6" s="73" t="s">
        <v>7</v>
      </c>
      <c r="I6" s="69" t="s">
        <v>8</v>
      </c>
      <c r="J6" s="69"/>
      <c r="K6" s="69" t="s">
        <v>9</v>
      </c>
      <c r="L6" s="69"/>
      <c r="M6" s="69" t="s">
        <v>10</v>
      </c>
      <c r="N6" s="69"/>
      <c r="O6" s="73" t="s">
        <v>11</v>
      </c>
      <c r="P6" s="73"/>
      <c r="Q6" s="73"/>
      <c r="R6" s="73"/>
      <c r="S6" s="73" t="s">
        <v>12</v>
      </c>
    </row>
    <row r="7" spans="1:19" x14ac:dyDescent="0.25">
      <c r="A7" s="71"/>
      <c r="B7" s="71"/>
      <c r="C7" s="71"/>
      <c r="D7" s="71"/>
      <c r="E7" s="69"/>
      <c r="F7" s="69"/>
      <c r="G7" s="69"/>
      <c r="H7" s="73"/>
      <c r="I7" s="71" t="s">
        <v>13</v>
      </c>
      <c r="J7" s="71" t="s">
        <v>14</v>
      </c>
      <c r="K7" s="71" t="s">
        <v>13</v>
      </c>
      <c r="L7" s="71" t="s">
        <v>14</v>
      </c>
      <c r="M7" s="71" t="s">
        <v>13</v>
      </c>
      <c r="N7" s="71" t="s">
        <v>14</v>
      </c>
      <c r="O7" s="69" t="s">
        <v>15</v>
      </c>
      <c r="P7" s="69" t="s">
        <v>16</v>
      </c>
      <c r="Q7" s="69" t="s">
        <v>16</v>
      </c>
      <c r="R7" s="69"/>
      <c r="S7" s="73"/>
    </row>
    <row r="8" spans="1:19" x14ac:dyDescent="0.25">
      <c r="A8" s="71"/>
      <c r="B8" s="71"/>
      <c r="C8" s="71"/>
      <c r="D8" s="71"/>
      <c r="E8" s="69"/>
      <c r="F8" s="69"/>
      <c r="G8" s="69"/>
      <c r="H8" s="73"/>
      <c r="I8" s="71"/>
      <c r="J8" s="71"/>
      <c r="K8" s="71"/>
      <c r="L8" s="71"/>
      <c r="M8" s="71"/>
      <c r="N8" s="71"/>
      <c r="O8" s="6" t="s">
        <v>13</v>
      </c>
      <c r="P8" s="6" t="s">
        <v>14</v>
      </c>
      <c r="Q8" s="6" t="s">
        <v>13</v>
      </c>
      <c r="R8" s="6" t="s">
        <v>14</v>
      </c>
      <c r="S8" s="73"/>
    </row>
    <row r="9" spans="1:19" s="17" customFormat="1" x14ac:dyDescent="0.25">
      <c r="A9" s="15">
        <v>1</v>
      </c>
      <c r="B9" s="15" t="s">
        <v>209</v>
      </c>
      <c r="C9" s="15" t="s">
        <v>30</v>
      </c>
      <c r="D9" s="15" t="s">
        <v>196</v>
      </c>
      <c r="E9" s="15" t="s">
        <v>48</v>
      </c>
      <c r="F9" s="15" t="s">
        <v>202</v>
      </c>
      <c r="G9" s="15" t="s">
        <v>114</v>
      </c>
      <c r="H9" s="15">
        <v>2580</v>
      </c>
      <c r="I9" s="15">
        <v>60</v>
      </c>
      <c r="J9" s="15">
        <f>H9*I9</f>
        <v>154800</v>
      </c>
      <c r="K9" s="15">
        <v>60</v>
      </c>
      <c r="L9" s="15">
        <f>K9*H9</f>
        <v>154800</v>
      </c>
      <c r="M9" s="15">
        <f>I9-K9</f>
        <v>0</v>
      </c>
      <c r="N9" s="15">
        <f>M9*H9</f>
        <v>0</v>
      </c>
      <c r="O9" s="15"/>
      <c r="P9" s="15"/>
      <c r="Q9" s="15"/>
      <c r="R9" s="15"/>
      <c r="S9" s="15"/>
    </row>
    <row r="10" spans="1:19" s="17" customFormat="1" x14ac:dyDescent="0.25">
      <c r="A10" s="15">
        <v>2</v>
      </c>
      <c r="B10" s="15" t="s">
        <v>19</v>
      </c>
      <c r="C10" s="15" t="s">
        <v>30</v>
      </c>
      <c r="D10" s="15" t="s">
        <v>196</v>
      </c>
      <c r="E10" s="15" t="s">
        <v>48</v>
      </c>
      <c r="F10" s="15" t="s">
        <v>202</v>
      </c>
      <c r="G10" s="15" t="s">
        <v>114</v>
      </c>
      <c r="H10" s="15">
        <v>260</v>
      </c>
      <c r="I10" s="15">
        <v>2</v>
      </c>
      <c r="J10" s="15">
        <f t="shared" ref="J10:J21" si="0">H10*I10</f>
        <v>520</v>
      </c>
      <c r="K10" s="15">
        <v>0</v>
      </c>
      <c r="L10" s="15">
        <f t="shared" ref="L10:L21" si="1">K10*H10</f>
        <v>0</v>
      </c>
      <c r="M10" s="15">
        <v>2</v>
      </c>
      <c r="N10" s="15">
        <f t="shared" ref="N10:N21" si="2">M10*H10</f>
        <v>520</v>
      </c>
      <c r="O10" s="15"/>
      <c r="P10" s="15"/>
      <c r="Q10" s="15"/>
      <c r="R10" s="15"/>
      <c r="S10" s="15"/>
    </row>
    <row r="11" spans="1:19" s="17" customFormat="1" x14ac:dyDescent="0.25">
      <c r="A11" s="15">
        <v>3</v>
      </c>
      <c r="B11" s="15" t="s">
        <v>28</v>
      </c>
      <c r="C11" s="15" t="s">
        <v>30</v>
      </c>
      <c r="D11" s="15" t="s">
        <v>196</v>
      </c>
      <c r="E11" s="15" t="s">
        <v>48</v>
      </c>
      <c r="F11" s="15" t="s">
        <v>202</v>
      </c>
      <c r="G11" s="15" t="s">
        <v>114</v>
      </c>
      <c r="H11" s="15">
        <v>7320</v>
      </c>
      <c r="I11" s="15">
        <v>22</v>
      </c>
      <c r="J11" s="15">
        <f t="shared" si="0"/>
        <v>161040</v>
      </c>
      <c r="K11" s="15">
        <v>20</v>
      </c>
      <c r="L11" s="15">
        <f t="shared" si="1"/>
        <v>146400</v>
      </c>
      <c r="M11" s="15">
        <v>2</v>
      </c>
      <c r="N11" s="15">
        <f t="shared" si="2"/>
        <v>14640</v>
      </c>
      <c r="O11" s="15"/>
      <c r="P11" s="15"/>
      <c r="Q11" s="15"/>
      <c r="R11" s="15"/>
      <c r="S11" s="15"/>
    </row>
    <row r="12" spans="1:19" s="17" customFormat="1" x14ac:dyDescent="0.25">
      <c r="A12" s="15">
        <v>4</v>
      </c>
      <c r="B12" s="15" t="s">
        <v>21</v>
      </c>
      <c r="C12" s="15" t="s">
        <v>30</v>
      </c>
      <c r="D12" s="15" t="s">
        <v>196</v>
      </c>
      <c r="E12" s="15" t="s">
        <v>48</v>
      </c>
      <c r="F12" s="15" t="s">
        <v>202</v>
      </c>
      <c r="G12" s="15" t="s">
        <v>114</v>
      </c>
      <c r="H12" s="15">
        <v>50</v>
      </c>
      <c r="I12" s="15">
        <v>22</v>
      </c>
      <c r="J12" s="15">
        <f t="shared" si="0"/>
        <v>1100</v>
      </c>
      <c r="K12" s="15">
        <v>0</v>
      </c>
      <c r="L12" s="15">
        <f t="shared" si="1"/>
        <v>0</v>
      </c>
      <c r="M12" s="15">
        <v>22</v>
      </c>
      <c r="N12" s="15">
        <f t="shared" si="2"/>
        <v>1100</v>
      </c>
      <c r="O12" s="15"/>
      <c r="P12" s="15"/>
      <c r="Q12" s="15"/>
      <c r="R12" s="15"/>
      <c r="S12" s="15"/>
    </row>
    <row r="13" spans="1:19" s="17" customFormat="1" x14ac:dyDescent="0.25">
      <c r="A13" s="15">
        <v>5</v>
      </c>
      <c r="B13" s="15" t="s">
        <v>191</v>
      </c>
      <c r="C13" s="15" t="s">
        <v>30</v>
      </c>
      <c r="D13" s="15" t="s">
        <v>196</v>
      </c>
      <c r="E13" s="15" t="s">
        <v>48</v>
      </c>
      <c r="F13" s="15" t="s">
        <v>202</v>
      </c>
      <c r="G13" s="15" t="s">
        <v>114</v>
      </c>
      <c r="H13" s="15">
        <v>5000</v>
      </c>
      <c r="I13" s="15">
        <v>1</v>
      </c>
      <c r="J13" s="15">
        <f t="shared" si="0"/>
        <v>5000</v>
      </c>
      <c r="K13" s="15">
        <v>1</v>
      </c>
      <c r="L13" s="15">
        <f t="shared" si="1"/>
        <v>5000</v>
      </c>
      <c r="M13" s="15">
        <f t="shared" ref="M13:M21" si="3">I13-K13</f>
        <v>0</v>
      </c>
      <c r="N13" s="15">
        <f t="shared" si="2"/>
        <v>0</v>
      </c>
      <c r="O13" s="15"/>
      <c r="P13" s="15"/>
      <c r="Q13" s="15"/>
      <c r="R13" s="15"/>
      <c r="S13" s="15"/>
    </row>
    <row r="14" spans="1:19" s="17" customFormat="1" x14ac:dyDescent="0.25">
      <c r="A14" s="15">
        <v>6</v>
      </c>
      <c r="B14" s="15" t="s">
        <v>192</v>
      </c>
      <c r="C14" s="15" t="s">
        <v>30</v>
      </c>
      <c r="D14" s="15" t="s">
        <v>196</v>
      </c>
      <c r="E14" s="15" t="s">
        <v>48</v>
      </c>
      <c r="F14" s="15" t="s">
        <v>202</v>
      </c>
      <c r="G14" s="15" t="s">
        <v>114</v>
      </c>
      <c r="H14" s="16">
        <v>1400</v>
      </c>
      <c r="I14" s="15">
        <v>5</v>
      </c>
      <c r="J14" s="15">
        <f t="shared" si="0"/>
        <v>7000</v>
      </c>
      <c r="K14" s="15">
        <v>0</v>
      </c>
      <c r="L14" s="15">
        <f t="shared" si="1"/>
        <v>0</v>
      </c>
      <c r="M14" s="15">
        <v>5</v>
      </c>
      <c r="N14" s="15">
        <f t="shared" si="2"/>
        <v>7000</v>
      </c>
      <c r="O14" s="15"/>
      <c r="P14" s="15"/>
      <c r="Q14" s="15"/>
      <c r="R14" s="15"/>
      <c r="S14" s="15"/>
    </row>
    <row r="15" spans="1:19" s="17" customFormat="1" x14ac:dyDescent="0.25">
      <c r="A15" s="15">
        <v>7</v>
      </c>
      <c r="B15" s="15" t="s">
        <v>193</v>
      </c>
      <c r="C15" s="15" t="s">
        <v>30</v>
      </c>
      <c r="D15" s="15" t="s">
        <v>196</v>
      </c>
      <c r="E15" s="15" t="s">
        <v>48</v>
      </c>
      <c r="F15" s="15" t="s">
        <v>202</v>
      </c>
      <c r="G15" s="15" t="s">
        <v>114</v>
      </c>
      <c r="H15" s="15">
        <v>2000</v>
      </c>
      <c r="I15" s="15">
        <v>4</v>
      </c>
      <c r="J15" s="15">
        <f t="shared" si="0"/>
        <v>8000</v>
      </c>
      <c r="K15" s="15">
        <v>0</v>
      </c>
      <c r="L15" s="15">
        <f t="shared" si="1"/>
        <v>0</v>
      </c>
      <c r="M15" s="15">
        <v>4</v>
      </c>
      <c r="N15" s="15">
        <f t="shared" si="2"/>
        <v>8000</v>
      </c>
      <c r="O15" s="15"/>
      <c r="P15" s="15"/>
      <c r="Q15" s="15"/>
      <c r="R15" s="15"/>
      <c r="S15" s="15"/>
    </row>
    <row r="16" spans="1:19" s="17" customFormat="1" x14ac:dyDescent="0.25">
      <c r="A16" s="15">
        <v>8</v>
      </c>
      <c r="B16" s="15" t="s">
        <v>194</v>
      </c>
      <c r="C16" s="15" t="s">
        <v>30</v>
      </c>
      <c r="D16" s="15" t="s">
        <v>196</v>
      </c>
      <c r="E16" s="15" t="s">
        <v>48</v>
      </c>
      <c r="F16" s="15" t="s">
        <v>202</v>
      </c>
      <c r="G16" s="15" t="s">
        <v>114</v>
      </c>
      <c r="H16" s="16">
        <v>10080</v>
      </c>
      <c r="I16" s="15">
        <v>2</v>
      </c>
      <c r="J16" s="15">
        <f t="shared" si="0"/>
        <v>20160</v>
      </c>
      <c r="K16" s="15">
        <v>2</v>
      </c>
      <c r="L16" s="15">
        <f t="shared" si="1"/>
        <v>20160</v>
      </c>
      <c r="M16" s="15">
        <f t="shared" si="3"/>
        <v>0</v>
      </c>
      <c r="N16" s="15">
        <f t="shared" si="2"/>
        <v>0</v>
      </c>
      <c r="O16" s="15"/>
      <c r="P16" s="15"/>
      <c r="Q16" s="15"/>
      <c r="R16" s="15"/>
      <c r="S16" s="15"/>
    </row>
    <row r="17" spans="1:19" s="17" customFormat="1" x14ac:dyDescent="0.25">
      <c r="A17" s="15">
        <v>9</v>
      </c>
      <c r="B17" s="15" t="s">
        <v>130</v>
      </c>
      <c r="C17" s="15" t="s">
        <v>30</v>
      </c>
      <c r="D17" s="15" t="s">
        <v>196</v>
      </c>
      <c r="E17" s="15" t="s">
        <v>48</v>
      </c>
      <c r="F17" s="15" t="s">
        <v>202</v>
      </c>
      <c r="G17" s="15" t="s">
        <v>114</v>
      </c>
      <c r="H17" s="16">
        <v>4500</v>
      </c>
      <c r="I17" s="15">
        <v>2</v>
      </c>
      <c r="J17" s="15">
        <f t="shared" si="0"/>
        <v>9000</v>
      </c>
      <c r="K17" s="15">
        <v>2</v>
      </c>
      <c r="L17" s="15">
        <f t="shared" si="1"/>
        <v>9000</v>
      </c>
      <c r="M17" s="15">
        <f t="shared" si="3"/>
        <v>0</v>
      </c>
      <c r="N17" s="15">
        <f t="shared" si="2"/>
        <v>0</v>
      </c>
      <c r="O17" s="15"/>
      <c r="P17" s="15"/>
      <c r="Q17" s="15"/>
      <c r="R17" s="15"/>
      <c r="S17" s="15"/>
    </row>
    <row r="18" spans="1:19" s="17" customFormat="1" x14ac:dyDescent="0.25">
      <c r="A18" s="15">
        <v>10</v>
      </c>
      <c r="B18" s="15" t="s">
        <v>162</v>
      </c>
      <c r="C18" s="15" t="s">
        <v>30</v>
      </c>
      <c r="D18" s="15" t="s">
        <v>196</v>
      </c>
      <c r="E18" s="15" t="s">
        <v>48</v>
      </c>
      <c r="F18" s="15" t="s">
        <v>202</v>
      </c>
      <c r="G18" s="15" t="s">
        <v>114</v>
      </c>
      <c r="H18" s="16">
        <v>7380</v>
      </c>
      <c r="I18" s="15">
        <v>30</v>
      </c>
      <c r="J18" s="15">
        <f t="shared" si="0"/>
        <v>221400</v>
      </c>
      <c r="K18" s="15">
        <v>30</v>
      </c>
      <c r="L18" s="15">
        <f t="shared" si="1"/>
        <v>221400</v>
      </c>
      <c r="M18" s="15">
        <f t="shared" si="3"/>
        <v>0</v>
      </c>
      <c r="N18" s="15">
        <f t="shared" si="2"/>
        <v>0</v>
      </c>
      <c r="O18" s="15"/>
      <c r="P18" s="15"/>
      <c r="Q18" s="15"/>
      <c r="R18" s="15"/>
      <c r="S18" s="15"/>
    </row>
    <row r="19" spans="1:19" s="17" customFormat="1" x14ac:dyDescent="0.25">
      <c r="A19" s="15">
        <v>11</v>
      </c>
      <c r="B19" s="15" t="s">
        <v>195</v>
      </c>
      <c r="C19" s="15" t="s">
        <v>30</v>
      </c>
      <c r="D19" s="15" t="s">
        <v>196</v>
      </c>
      <c r="E19" s="15" t="s">
        <v>48</v>
      </c>
      <c r="F19" s="15" t="s">
        <v>202</v>
      </c>
      <c r="G19" s="15" t="s">
        <v>114</v>
      </c>
      <c r="H19" s="16">
        <v>9360</v>
      </c>
      <c r="I19" s="15">
        <v>4</v>
      </c>
      <c r="J19" s="15">
        <f t="shared" si="0"/>
        <v>37440</v>
      </c>
      <c r="K19" s="15">
        <v>4</v>
      </c>
      <c r="L19" s="15">
        <f t="shared" si="1"/>
        <v>37440</v>
      </c>
      <c r="M19" s="15">
        <f t="shared" si="3"/>
        <v>0</v>
      </c>
      <c r="N19" s="15">
        <f t="shared" si="2"/>
        <v>0</v>
      </c>
      <c r="O19" s="15"/>
      <c r="P19" s="15"/>
      <c r="Q19" s="15"/>
      <c r="R19" s="15"/>
      <c r="S19" s="15"/>
    </row>
    <row r="20" spans="1:19" s="17" customFormat="1" x14ac:dyDescent="0.25">
      <c r="A20" s="15">
        <v>12</v>
      </c>
      <c r="B20" s="15" t="s">
        <v>18</v>
      </c>
      <c r="C20" s="15" t="s">
        <v>30</v>
      </c>
      <c r="D20" s="15" t="s">
        <v>196</v>
      </c>
      <c r="E20" s="15" t="s">
        <v>48</v>
      </c>
      <c r="F20" s="15" t="s">
        <v>202</v>
      </c>
      <c r="G20" s="15" t="s">
        <v>114</v>
      </c>
      <c r="H20" s="16">
        <v>2880</v>
      </c>
      <c r="I20" s="15">
        <v>4</v>
      </c>
      <c r="J20" s="15">
        <f t="shared" si="0"/>
        <v>11520</v>
      </c>
      <c r="K20" s="15">
        <v>4</v>
      </c>
      <c r="L20" s="15">
        <f t="shared" si="1"/>
        <v>11520</v>
      </c>
      <c r="M20" s="15">
        <f t="shared" si="3"/>
        <v>0</v>
      </c>
      <c r="N20" s="15">
        <f t="shared" si="2"/>
        <v>0</v>
      </c>
      <c r="O20" s="15"/>
      <c r="P20" s="15"/>
      <c r="Q20" s="15"/>
      <c r="R20" s="15"/>
      <c r="S20" s="15"/>
    </row>
    <row r="21" spans="1:19" s="17" customFormat="1" x14ac:dyDescent="0.25">
      <c r="A21" s="15">
        <v>13</v>
      </c>
      <c r="B21" s="15" t="s">
        <v>197</v>
      </c>
      <c r="C21" s="15" t="s">
        <v>30</v>
      </c>
      <c r="D21" s="15" t="s">
        <v>196</v>
      </c>
      <c r="E21" s="15" t="s">
        <v>48</v>
      </c>
      <c r="F21" s="15" t="s">
        <v>202</v>
      </c>
      <c r="G21" s="15" t="s">
        <v>114</v>
      </c>
      <c r="H21" s="16">
        <v>12600</v>
      </c>
      <c r="I21" s="15">
        <v>10</v>
      </c>
      <c r="J21" s="15">
        <f t="shared" si="0"/>
        <v>126000</v>
      </c>
      <c r="K21" s="15">
        <v>10</v>
      </c>
      <c r="L21" s="15">
        <f t="shared" si="1"/>
        <v>126000</v>
      </c>
      <c r="M21" s="15">
        <f t="shared" si="3"/>
        <v>0</v>
      </c>
      <c r="N21" s="15">
        <f t="shared" si="2"/>
        <v>0</v>
      </c>
      <c r="O21" s="15"/>
      <c r="P21" s="15"/>
      <c r="Q21" s="15"/>
      <c r="R21" s="15"/>
      <c r="S21" s="15"/>
    </row>
    <row r="22" spans="1:19" x14ac:dyDescent="0.25">
      <c r="A22" s="9" t="s">
        <v>134</v>
      </c>
      <c r="B22" s="7"/>
      <c r="C22" s="7"/>
      <c r="D22" s="7"/>
      <c r="E22" s="7"/>
      <c r="F22" s="7"/>
      <c r="G22" s="7"/>
      <c r="H22" s="7"/>
      <c r="I22" s="7"/>
      <c r="J22" s="9">
        <f>J9+J10+J11+J12+J13+J14+J15+J16+J17+J18+J19+J20+J21</f>
        <v>762980</v>
      </c>
      <c r="K22" s="7"/>
      <c r="L22" s="9">
        <f>L9+L10+L11+L12+L13+L14+L15+L16+L17+L18+L19+L20+L21</f>
        <v>731720</v>
      </c>
      <c r="M22" s="9"/>
      <c r="N22" s="9">
        <f t="shared" ref="N22" si="4">N9+N10+N11+N12+N13+N14+N15+N16+N17+N18+N19+N20+N21</f>
        <v>31260</v>
      </c>
      <c r="O22" s="7"/>
      <c r="P22" s="7"/>
      <c r="Q22" s="7"/>
      <c r="R22" s="7"/>
      <c r="S22" s="7"/>
    </row>
    <row r="25" spans="1:19" x14ac:dyDescent="0.25">
      <c r="B25" s="14"/>
    </row>
    <row r="26" spans="1:19" x14ac:dyDescent="0.25">
      <c r="B26" s="72"/>
      <c r="C26" s="72"/>
      <c r="D26" s="72"/>
      <c r="E26" s="72"/>
      <c r="F26" s="72"/>
      <c r="G26" s="72"/>
      <c r="H26" s="72"/>
      <c r="I26" s="72"/>
      <c r="J26" s="72"/>
      <c r="K26" s="72"/>
      <c r="L26" s="72"/>
      <c r="M26" s="72"/>
    </row>
  </sheetData>
  <mergeCells count="24">
    <mergeCell ref="B26:M26"/>
    <mergeCell ref="S6:S8"/>
    <mergeCell ref="I7:I8"/>
    <mergeCell ref="J7:J8"/>
    <mergeCell ref="K7:K8"/>
    <mergeCell ref="L7:L8"/>
    <mergeCell ref="M7:M8"/>
    <mergeCell ref="N7:N8"/>
    <mergeCell ref="O7:P7"/>
    <mergeCell ref="Q7:R7"/>
    <mergeCell ref="I6:J6"/>
    <mergeCell ref="K6:L6"/>
    <mergeCell ref="M6:N6"/>
    <mergeCell ref="O6:R6"/>
    <mergeCell ref="C1:K1"/>
    <mergeCell ref="C3:K3"/>
    <mergeCell ref="A6:A8"/>
    <mergeCell ref="B6:B8"/>
    <mergeCell ref="C6:C8"/>
    <mergeCell ref="D6:D8"/>
    <mergeCell ref="E6:E8"/>
    <mergeCell ref="F6:F8"/>
    <mergeCell ref="G6:G8"/>
    <mergeCell ref="H6:H8"/>
  </mergeCells>
  <pageMargins left="0.7" right="0.7" top="0.75" bottom="0.75" header="0.3" footer="0.3"/>
  <pageSetup scale="65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S22"/>
  <sheetViews>
    <sheetView workbookViewId="0">
      <selection activeCell="L27" sqref="L27"/>
    </sheetView>
  </sheetViews>
  <sheetFormatPr defaultRowHeight="15" x14ac:dyDescent="0.25"/>
  <cols>
    <col min="1" max="1" width="9.5703125" style="17" customWidth="1"/>
    <col min="2" max="2" width="15.7109375" style="17" customWidth="1"/>
    <col min="3" max="3" width="15.5703125" style="17" customWidth="1"/>
    <col min="4" max="4" width="13.5703125" style="17" customWidth="1"/>
    <col min="5" max="5" width="7.85546875" style="17" customWidth="1"/>
    <col min="6" max="6" width="10.85546875" style="17" customWidth="1"/>
    <col min="7" max="8" width="9.140625" style="17"/>
    <col min="9" max="9" width="8" style="17" customWidth="1"/>
    <col min="10" max="10" width="9.7109375" style="17" customWidth="1"/>
    <col min="11" max="11" width="5.7109375" style="17" customWidth="1"/>
    <col min="12" max="12" width="7.85546875" style="17" customWidth="1"/>
    <col min="13" max="13" width="9.140625" style="17"/>
    <col min="14" max="14" width="8" style="17" customWidth="1"/>
    <col min="15" max="15" width="9.140625" style="17"/>
    <col min="16" max="16" width="7.140625" style="17" customWidth="1"/>
    <col min="17" max="17" width="5.42578125" style="17" customWidth="1"/>
    <col min="18" max="18" width="7.42578125" style="17" customWidth="1"/>
    <col min="19" max="16384" width="9.140625" style="17"/>
  </cols>
  <sheetData>
    <row r="1" spans="1:19" ht="18.75" x14ac:dyDescent="0.3">
      <c r="C1" s="44" t="s">
        <v>215</v>
      </c>
      <c r="D1" s="44"/>
      <c r="E1" s="44"/>
      <c r="F1" s="44"/>
      <c r="G1" s="44"/>
      <c r="H1" s="44"/>
      <c r="I1" s="44"/>
      <c r="J1" s="44"/>
      <c r="K1" s="44"/>
    </row>
    <row r="3" spans="1:19" ht="18.75" x14ac:dyDescent="0.3">
      <c r="C3" s="45" t="s">
        <v>200</v>
      </c>
      <c r="D3" s="45"/>
      <c r="E3" s="45"/>
      <c r="F3" s="45"/>
      <c r="G3" s="45"/>
      <c r="H3" s="45"/>
      <c r="I3" s="45"/>
      <c r="J3" s="45"/>
      <c r="K3" s="45"/>
    </row>
    <row r="6" spans="1:19" ht="26.25" customHeight="1" x14ac:dyDescent="0.25">
      <c r="A6" s="43" t="s">
        <v>0</v>
      </c>
      <c r="B6" s="43" t="s">
        <v>1</v>
      </c>
      <c r="C6" s="43" t="s">
        <v>2</v>
      </c>
      <c r="D6" s="43" t="s">
        <v>3</v>
      </c>
      <c r="E6" s="42" t="s">
        <v>4</v>
      </c>
      <c r="F6" s="42" t="s">
        <v>5</v>
      </c>
      <c r="G6" s="42" t="s">
        <v>6</v>
      </c>
      <c r="H6" s="55" t="s">
        <v>7</v>
      </c>
      <c r="I6" s="42" t="s">
        <v>8</v>
      </c>
      <c r="J6" s="42"/>
      <c r="K6" s="43" t="s">
        <v>9</v>
      </c>
      <c r="L6" s="43"/>
      <c r="M6" s="42" t="s">
        <v>10</v>
      </c>
      <c r="N6" s="42"/>
      <c r="O6" s="55" t="s">
        <v>11</v>
      </c>
      <c r="P6" s="55"/>
      <c r="Q6" s="55"/>
      <c r="R6" s="55"/>
      <c r="S6" s="55" t="s">
        <v>12</v>
      </c>
    </row>
    <row r="7" spans="1:19" x14ac:dyDescent="0.25">
      <c r="A7" s="43"/>
      <c r="B7" s="43"/>
      <c r="C7" s="43"/>
      <c r="D7" s="43"/>
      <c r="E7" s="42"/>
      <c r="F7" s="42"/>
      <c r="G7" s="42"/>
      <c r="H7" s="55"/>
      <c r="I7" s="43" t="s">
        <v>13</v>
      </c>
      <c r="J7" s="43" t="s">
        <v>14</v>
      </c>
      <c r="K7" s="43" t="s">
        <v>13</v>
      </c>
      <c r="L7" s="43" t="s">
        <v>14</v>
      </c>
      <c r="M7" s="43" t="s">
        <v>13</v>
      </c>
      <c r="N7" s="43" t="s">
        <v>14</v>
      </c>
      <c r="O7" s="42" t="s">
        <v>15</v>
      </c>
      <c r="P7" s="42" t="s">
        <v>16</v>
      </c>
      <c r="Q7" s="42" t="s">
        <v>16</v>
      </c>
      <c r="R7" s="42"/>
      <c r="S7" s="55"/>
    </row>
    <row r="8" spans="1:19" x14ac:dyDescent="0.25">
      <c r="A8" s="43"/>
      <c r="B8" s="43"/>
      <c r="C8" s="43"/>
      <c r="D8" s="43"/>
      <c r="E8" s="42"/>
      <c r="F8" s="42"/>
      <c r="G8" s="42"/>
      <c r="H8" s="55"/>
      <c r="I8" s="43"/>
      <c r="J8" s="43"/>
      <c r="K8" s="43"/>
      <c r="L8" s="43"/>
      <c r="M8" s="43"/>
      <c r="N8" s="43"/>
      <c r="O8" s="18" t="s">
        <v>13</v>
      </c>
      <c r="P8" s="18" t="s">
        <v>14</v>
      </c>
      <c r="Q8" s="18" t="s">
        <v>13</v>
      </c>
      <c r="R8" s="18" t="s">
        <v>14</v>
      </c>
      <c r="S8" s="55"/>
    </row>
    <row r="9" spans="1:19" x14ac:dyDescent="0.25">
      <c r="A9" s="15">
        <v>1</v>
      </c>
      <c r="B9" s="15" t="s">
        <v>28</v>
      </c>
      <c r="C9" s="15" t="s">
        <v>30</v>
      </c>
      <c r="D9" s="15" t="s">
        <v>196</v>
      </c>
      <c r="E9" s="15" t="s">
        <v>48</v>
      </c>
      <c r="F9" s="15" t="s">
        <v>202</v>
      </c>
      <c r="G9" s="15" t="s">
        <v>114</v>
      </c>
      <c r="H9" s="15">
        <v>50</v>
      </c>
      <c r="I9" s="15">
        <v>8</v>
      </c>
      <c r="J9" s="15">
        <f>H9*I9</f>
        <v>400</v>
      </c>
      <c r="K9" s="15">
        <v>0</v>
      </c>
      <c r="L9" s="15">
        <f>K9*H9</f>
        <v>0</v>
      </c>
      <c r="M9" s="15">
        <f>I9-K9</f>
        <v>8</v>
      </c>
      <c r="N9" s="15">
        <f>M9*H9</f>
        <v>400</v>
      </c>
      <c r="O9" s="15"/>
      <c r="P9" s="15"/>
      <c r="Q9" s="15"/>
      <c r="R9" s="15"/>
      <c r="S9" s="15"/>
    </row>
    <row r="10" spans="1:19" x14ac:dyDescent="0.25">
      <c r="A10" s="15">
        <v>2</v>
      </c>
      <c r="B10" s="15" t="s">
        <v>21</v>
      </c>
      <c r="C10" s="15" t="s">
        <v>30</v>
      </c>
      <c r="D10" s="15" t="s">
        <v>196</v>
      </c>
      <c r="E10" s="15" t="s">
        <v>48</v>
      </c>
      <c r="F10" s="15" t="s">
        <v>202</v>
      </c>
      <c r="G10" s="15" t="s">
        <v>114</v>
      </c>
      <c r="H10" s="15">
        <v>50</v>
      </c>
      <c r="I10" s="15">
        <v>8</v>
      </c>
      <c r="J10" s="15">
        <f t="shared" ref="J10:J18" si="0">H10*I10</f>
        <v>400</v>
      </c>
      <c r="K10" s="15">
        <v>0</v>
      </c>
      <c r="L10" s="15">
        <f t="shared" ref="L10:L18" si="1">K10*H10</f>
        <v>0</v>
      </c>
      <c r="M10" s="15">
        <f t="shared" ref="M10:M18" si="2">I10-K10</f>
        <v>8</v>
      </c>
      <c r="N10" s="15">
        <f t="shared" ref="N10:N18" si="3">M10*H10</f>
        <v>400</v>
      </c>
      <c r="O10" s="15"/>
      <c r="P10" s="15"/>
      <c r="Q10" s="15"/>
      <c r="R10" s="15"/>
      <c r="S10" s="15"/>
    </row>
    <row r="11" spans="1:19" x14ac:dyDescent="0.25">
      <c r="A11" s="15">
        <v>3</v>
      </c>
      <c r="B11" s="15" t="s">
        <v>210</v>
      </c>
      <c r="C11" s="15" t="s">
        <v>30</v>
      </c>
      <c r="D11" s="15" t="s">
        <v>196</v>
      </c>
      <c r="E11" s="15" t="s">
        <v>48</v>
      </c>
      <c r="F11" s="15" t="s">
        <v>202</v>
      </c>
      <c r="G11" s="15" t="s">
        <v>114</v>
      </c>
      <c r="H11" s="15">
        <v>7320</v>
      </c>
      <c r="I11" s="15">
        <v>40</v>
      </c>
      <c r="J11" s="15">
        <f t="shared" si="0"/>
        <v>292800</v>
      </c>
      <c r="K11" s="15">
        <v>40</v>
      </c>
      <c r="L11" s="15">
        <f t="shared" si="1"/>
        <v>292800</v>
      </c>
      <c r="M11" s="15">
        <f t="shared" si="2"/>
        <v>0</v>
      </c>
      <c r="N11" s="15">
        <f t="shared" si="3"/>
        <v>0</v>
      </c>
      <c r="O11" s="15"/>
      <c r="P11" s="15"/>
      <c r="Q11" s="15"/>
      <c r="R11" s="15"/>
      <c r="S11" s="15"/>
    </row>
    <row r="12" spans="1:19" x14ac:dyDescent="0.25">
      <c r="A12" s="15">
        <v>4</v>
      </c>
      <c r="B12" s="15" t="s">
        <v>211</v>
      </c>
      <c r="C12" s="15" t="s">
        <v>30</v>
      </c>
      <c r="D12" s="15" t="s">
        <v>196</v>
      </c>
      <c r="E12" s="15" t="s">
        <v>48</v>
      </c>
      <c r="F12" s="15" t="s">
        <v>202</v>
      </c>
      <c r="G12" s="15" t="s">
        <v>114</v>
      </c>
      <c r="H12" s="15">
        <v>2520</v>
      </c>
      <c r="I12" s="15">
        <v>40</v>
      </c>
      <c r="J12" s="15">
        <f t="shared" si="0"/>
        <v>100800</v>
      </c>
      <c r="K12" s="15">
        <v>40</v>
      </c>
      <c r="L12" s="15">
        <f t="shared" si="1"/>
        <v>100800</v>
      </c>
      <c r="M12" s="15">
        <f t="shared" si="2"/>
        <v>0</v>
      </c>
      <c r="N12" s="15">
        <f t="shared" si="3"/>
        <v>0</v>
      </c>
      <c r="O12" s="15"/>
      <c r="P12" s="15"/>
      <c r="Q12" s="15"/>
      <c r="R12" s="15"/>
      <c r="S12" s="15"/>
    </row>
    <row r="13" spans="1:19" x14ac:dyDescent="0.25">
      <c r="A13" s="15">
        <v>5</v>
      </c>
      <c r="B13" s="15" t="s">
        <v>212</v>
      </c>
      <c r="C13" s="15" t="s">
        <v>30</v>
      </c>
      <c r="D13" s="15" t="s">
        <v>196</v>
      </c>
      <c r="E13" s="15" t="s">
        <v>48</v>
      </c>
      <c r="F13" s="15" t="s">
        <v>202</v>
      </c>
      <c r="G13" s="15" t="s">
        <v>114</v>
      </c>
      <c r="H13" s="15">
        <v>7344</v>
      </c>
      <c r="I13" s="15">
        <v>15</v>
      </c>
      <c r="J13" s="15">
        <f t="shared" si="0"/>
        <v>110160</v>
      </c>
      <c r="K13" s="15">
        <v>15</v>
      </c>
      <c r="L13" s="15">
        <f t="shared" si="1"/>
        <v>110160</v>
      </c>
      <c r="M13" s="15">
        <f t="shared" si="2"/>
        <v>0</v>
      </c>
      <c r="N13" s="15">
        <f t="shared" si="3"/>
        <v>0</v>
      </c>
      <c r="O13" s="15"/>
      <c r="P13" s="15"/>
      <c r="Q13" s="15"/>
      <c r="R13" s="15"/>
      <c r="S13" s="15"/>
    </row>
    <row r="14" spans="1:19" x14ac:dyDescent="0.25">
      <c r="A14" s="15">
        <v>6</v>
      </c>
      <c r="B14" s="15" t="s">
        <v>198</v>
      </c>
      <c r="C14" s="15" t="s">
        <v>30</v>
      </c>
      <c r="D14" s="15" t="s">
        <v>196</v>
      </c>
      <c r="E14" s="15" t="s">
        <v>48</v>
      </c>
      <c r="F14" s="15" t="s">
        <v>202</v>
      </c>
      <c r="G14" s="15" t="s">
        <v>114</v>
      </c>
      <c r="H14" s="16">
        <v>1200</v>
      </c>
      <c r="I14" s="15">
        <v>1</v>
      </c>
      <c r="J14" s="15">
        <f t="shared" si="0"/>
        <v>1200</v>
      </c>
      <c r="K14" s="15">
        <v>1</v>
      </c>
      <c r="L14" s="15">
        <f t="shared" si="1"/>
        <v>1200</v>
      </c>
      <c r="M14" s="15">
        <f t="shared" si="2"/>
        <v>0</v>
      </c>
      <c r="N14" s="15">
        <f t="shared" si="3"/>
        <v>0</v>
      </c>
      <c r="O14" s="15"/>
      <c r="P14" s="15"/>
      <c r="Q14" s="15"/>
      <c r="R14" s="15"/>
      <c r="S14" s="15"/>
    </row>
    <row r="15" spans="1:19" x14ac:dyDescent="0.25">
      <c r="A15" s="15">
        <v>7</v>
      </c>
      <c r="B15" s="15" t="s">
        <v>163</v>
      </c>
      <c r="C15" s="15" t="s">
        <v>30</v>
      </c>
      <c r="D15" s="15" t="s">
        <v>196</v>
      </c>
      <c r="E15" s="15" t="s">
        <v>48</v>
      </c>
      <c r="F15" s="15" t="s">
        <v>202</v>
      </c>
      <c r="G15" s="15" t="s">
        <v>114</v>
      </c>
      <c r="H15" s="16">
        <v>2532</v>
      </c>
      <c r="I15" s="15">
        <v>70</v>
      </c>
      <c r="J15" s="15">
        <f t="shared" si="0"/>
        <v>177240</v>
      </c>
      <c r="K15" s="15">
        <v>70</v>
      </c>
      <c r="L15" s="15">
        <f t="shared" si="1"/>
        <v>177240</v>
      </c>
      <c r="M15" s="15">
        <f t="shared" si="2"/>
        <v>0</v>
      </c>
      <c r="N15" s="15">
        <f t="shared" si="3"/>
        <v>0</v>
      </c>
      <c r="O15" s="15"/>
      <c r="P15" s="15"/>
      <c r="Q15" s="15"/>
      <c r="R15" s="15"/>
      <c r="S15" s="15"/>
    </row>
    <row r="16" spans="1:19" x14ac:dyDescent="0.25">
      <c r="A16" s="15">
        <v>8</v>
      </c>
      <c r="B16" s="15" t="s">
        <v>27</v>
      </c>
      <c r="C16" s="15" t="s">
        <v>30</v>
      </c>
      <c r="D16" s="15" t="s">
        <v>196</v>
      </c>
      <c r="E16" s="15" t="s">
        <v>48</v>
      </c>
      <c r="F16" s="15" t="s">
        <v>202</v>
      </c>
      <c r="G16" s="15" t="s">
        <v>114</v>
      </c>
      <c r="H16" s="16">
        <v>9360</v>
      </c>
      <c r="I16" s="15">
        <v>8</v>
      </c>
      <c r="J16" s="15">
        <f t="shared" si="0"/>
        <v>74880</v>
      </c>
      <c r="K16" s="15">
        <v>8</v>
      </c>
      <c r="L16" s="15">
        <f t="shared" si="1"/>
        <v>74880</v>
      </c>
      <c r="M16" s="15">
        <f t="shared" si="2"/>
        <v>0</v>
      </c>
      <c r="N16" s="15">
        <f t="shared" si="3"/>
        <v>0</v>
      </c>
      <c r="O16" s="15"/>
      <c r="P16" s="15"/>
      <c r="Q16" s="15"/>
      <c r="R16" s="15"/>
      <c r="S16" s="15"/>
    </row>
    <row r="17" spans="1:19" x14ac:dyDescent="0.25">
      <c r="A17" s="15">
        <v>9</v>
      </c>
      <c r="B17" s="15" t="s">
        <v>18</v>
      </c>
      <c r="C17" s="15" t="s">
        <v>30</v>
      </c>
      <c r="D17" s="15" t="s">
        <v>196</v>
      </c>
      <c r="E17" s="15" t="s">
        <v>48</v>
      </c>
      <c r="F17" s="15" t="s">
        <v>202</v>
      </c>
      <c r="G17" s="15" t="s">
        <v>114</v>
      </c>
      <c r="H17" s="16">
        <v>2880</v>
      </c>
      <c r="I17" s="15">
        <v>20</v>
      </c>
      <c r="J17" s="15">
        <f t="shared" si="0"/>
        <v>57600</v>
      </c>
      <c r="K17" s="15">
        <v>17</v>
      </c>
      <c r="L17" s="15">
        <f t="shared" si="1"/>
        <v>48960</v>
      </c>
      <c r="M17" s="15">
        <f t="shared" si="2"/>
        <v>3</v>
      </c>
      <c r="N17" s="15">
        <f t="shared" si="3"/>
        <v>8640</v>
      </c>
      <c r="O17" s="15"/>
      <c r="P17" s="15"/>
      <c r="Q17" s="15"/>
      <c r="R17" s="15"/>
      <c r="S17" s="15"/>
    </row>
    <row r="18" spans="1:19" x14ac:dyDescent="0.25">
      <c r="A18" s="15">
        <v>10</v>
      </c>
      <c r="B18" s="15" t="s">
        <v>199</v>
      </c>
      <c r="C18" s="15" t="s">
        <v>30</v>
      </c>
      <c r="D18" s="15" t="s">
        <v>196</v>
      </c>
      <c r="E18" s="15" t="s">
        <v>48</v>
      </c>
      <c r="F18" s="15" t="s">
        <v>202</v>
      </c>
      <c r="G18" s="15" t="s">
        <v>114</v>
      </c>
      <c r="H18" s="16">
        <v>12000</v>
      </c>
      <c r="I18" s="15">
        <v>12</v>
      </c>
      <c r="J18" s="15">
        <f t="shared" si="0"/>
        <v>144000</v>
      </c>
      <c r="K18" s="15">
        <v>12</v>
      </c>
      <c r="L18" s="15">
        <f t="shared" si="1"/>
        <v>144000</v>
      </c>
      <c r="M18" s="15">
        <f t="shared" si="2"/>
        <v>0</v>
      </c>
      <c r="N18" s="15">
        <f t="shared" si="3"/>
        <v>0</v>
      </c>
      <c r="O18" s="15"/>
      <c r="P18" s="15"/>
      <c r="Q18" s="15"/>
      <c r="R18" s="15"/>
      <c r="S18" s="15"/>
    </row>
    <row r="19" spans="1:19" x14ac:dyDescent="0.25">
      <c r="A19" s="19" t="s">
        <v>134</v>
      </c>
      <c r="B19" s="15"/>
      <c r="C19" s="15"/>
      <c r="D19" s="15"/>
      <c r="E19" s="15"/>
      <c r="F19" s="15"/>
      <c r="G19" s="15"/>
      <c r="H19" s="15"/>
      <c r="I19" s="15"/>
      <c r="J19" s="19">
        <f>J9+J10+J11+J12+J13+J14+J15+J16+J17+J18</f>
        <v>959480</v>
      </c>
      <c r="K19" s="19"/>
      <c r="L19" s="19">
        <f t="shared" ref="L19:N19" si="4">L9+L10+L11+L12+L13+L14+L15+L16+L17+L18</f>
        <v>950040</v>
      </c>
      <c r="M19" s="19"/>
      <c r="N19" s="19">
        <f t="shared" si="4"/>
        <v>9440</v>
      </c>
      <c r="O19" s="15"/>
      <c r="P19" s="15"/>
      <c r="Q19" s="15"/>
      <c r="R19" s="15"/>
      <c r="S19" s="15"/>
    </row>
    <row r="21" spans="1:19" x14ac:dyDescent="0.25">
      <c r="A21" s="20"/>
    </row>
    <row r="22" spans="1:19" x14ac:dyDescent="0.25">
      <c r="A22" s="58"/>
      <c r="B22" s="58"/>
      <c r="C22" s="58"/>
      <c r="D22" s="58"/>
      <c r="E22" s="58"/>
      <c r="F22" s="58"/>
      <c r="G22" s="58"/>
      <c r="H22" s="58"/>
      <c r="I22" s="58"/>
      <c r="J22" s="58"/>
      <c r="K22" s="58"/>
      <c r="L22" s="58"/>
    </row>
  </sheetData>
  <mergeCells count="24">
    <mergeCell ref="A22:L22"/>
    <mergeCell ref="S6:S8"/>
    <mergeCell ref="I7:I8"/>
    <mergeCell ref="J7:J8"/>
    <mergeCell ref="K7:K8"/>
    <mergeCell ref="L7:L8"/>
    <mergeCell ref="M7:M8"/>
    <mergeCell ref="N7:N8"/>
    <mergeCell ref="O7:P7"/>
    <mergeCell ref="Q7:R7"/>
    <mergeCell ref="I6:J6"/>
    <mergeCell ref="K6:L6"/>
    <mergeCell ref="M6:N6"/>
    <mergeCell ref="O6:R6"/>
    <mergeCell ref="C1:K1"/>
    <mergeCell ref="C3:K3"/>
    <mergeCell ref="A6:A8"/>
    <mergeCell ref="B6:B8"/>
    <mergeCell ref="C6:C8"/>
    <mergeCell ref="D6:D8"/>
    <mergeCell ref="E6:E8"/>
    <mergeCell ref="F6:F8"/>
    <mergeCell ref="G6:G8"/>
    <mergeCell ref="H6:H8"/>
  </mergeCells>
  <pageMargins left="0.7" right="0.7" top="0.75" bottom="0.75" header="0.3" footer="0.3"/>
  <pageSetup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93"/>
  <sheetViews>
    <sheetView topLeftCell="A57" workbookViewId="0">
      <selection activeCell="S1" sqref="A1:S92"/>
    </sheetView>
  </sheetViews>
  <sheetFormatPr defaultRowHeight="15" x14ac:dyDescent="0.25"/>
  <cols>
    <col min="1" max="1" width="6.7109375" style="17" customWidth="1"/>
    <col min="2" max="2" width="21.140625" style="17" customWidth="1"/>
    <col min="3" max="3" width="20.28515625" style="17" customWidth="1"/>
    <col min="4" max="4" width="12.5703125" style="17" customWidth="1"/>
    <col min="5" max="5" width="18.140625" style="17" customWidth="1"/>
    <col min="6" max="6" width="15.28515625" style="17" customWidth="1"/>
    <col min="7" max="8" width="9.140625" style="17"/>
    <col min="9" max="9" width="11.7109375" style="17" customWidth="1"/>
    <col min="10" max="10" width="12.140625" style="17" customWidth="1"/>
    <col min="11" max="11" width="9.140625" style="17"/>
    <col min="12" max="12" width="11.5703125" style="17" customWidth="1"/>
    <col min="13" max="13" width="8.7109375" style="17" customWidth="1"/>
    <col min="14" max="14" width="10.28515625" style="17" customWidth="1"/>
    <col min="15" max="16" width="9.140625" style="17"/>
    <col min="17" max="17" width="6.28515625" style="17" customWidth="1"/>
    <col min="18" max="18" width="9.140625" style="17"/>
    <col min="19" max="19" width="11.85546875" style="17" customWidth="1"/>
    <col min="20" max="16384" width="9.140625" style="17"/>
  </cols>
  <sheetData>
    <row r="1" spans="1:19" ht="18.75" x14ac:dyDescent="0.3">
      <c r="C1" s="44" t="s">
        <v>243</v>
      </c>
      <c r="D1" s="44"/>
      <c r="E1" s="44"/>
      <c r="F1" s="44"/>
      <c r="G1" s="44"/>
      <c r="H1" s="44"/>
      <c r="I1" s="44"/>
    </row>
    <row r="3" spans="1:19" ht="18.75" x14ac:dyDescent="0.3">
      <c r="C3" s="45" t="s">
        <v>94</v>
      </c>
      <c r="D3" s="45"/>
      <c r="E3" s="45"/>
      <c r="F3" s="45"/>
      <c r="G3" s="45"/>
      <c r="H3" s="45"/>
    </row>
    <row r="5" spans="1:19" ht="15.75" thickBot="1" x14ac:dyDescent="0.3"/>
    <row r="6" spans="1:19" ht="24.75" customHeight="1" x14ac:dyDescent="0.25">
      <c r="A6" s="61" t="s">
        <v>0</v>
      </c>
      <c r="B6" s="57" t="s">
        <v>1</v>
      </c>
      <c r="C6" s="64" t="s">
        <v>2</v>
      </c>
      <c r="D6" s="64" t="s">
        <v>3</v>
      </c>
      <c r="E6" s="59" t="s">
        <v>4</v>
      </c>
      <c r="F6" s="59" t="s">
        <v>5</v>
      </c>
      <c r="G6" s="53" t="s">
        <v>6</v>
      </c>
      <c r="H6" s="52" t="s">
        <v>7</v>
      </c>
      <c r="I6" s="53" t="s">
        <v>8</v>
      </c>
      <c r="J6" s="53"/>
      <c r="K6" s="57" t="s">
        <v>9</v>
      </c>
      <c r="L6" s="57"/>
      <c r="M6" s="53" t="s">
        <v>10</v>
      </c>
      <c r="N6" s="53"/>
      <c r="O6" s="52" t="s">
        <v>11</v>
      </c>
      <c r="P6" s="52"/>
      <c r="Q6" s="52"/>
      <c r="R6" s="52"/>
      <c r="S6" s="46" t="s">
        <v>12</v>
      </c>
    </row>
    <row r="7" spans="1:19" x14ac:dyDescent="0.25">
      <c r="A7" s="62"/>
      <c r="B7" s="43"/>
      <c r="C7" s="65"/>
      <c r="D7" s="65"/>
      <c r="E7" s="60"/>
      <c r="F7" s="60"/>
      <c r="G7" s="42"/>
      <c r="H7" s="55"/>
      <c r="I7" s="43" t="s">
        <v>13</v>
      </c>
      <c r="J7" s="43" t="s">
        <v>14</v>
      </c>
      <c r="K7" s="50" t="s">
        <v>13</v>
      </c>
      <c r="L7" s="43" t="s">
        <v>14</v>
      </c>
      <c r="M7" s="50" t="s">
        <v>13</v>
      </c>
      <c r="N7" s="43" t="s">
        <v>14</v>
      </c>
      <c r="O7" s="42" t="s">
        <v>15</v>
      </c>
      <c r="P7" s="42" t="s">
        <v>16</v>
      </c>
      <c r="Q7" s="42" t="s">
        <v>16</v>
      </c>
      <c r="R7" s="42"/>
      <c r="S7" s="47"/>
    </row>
    <row r="8" spans="1:19" x14ac:dyDescent="0.25">
      <c r="A8" s="63"/>
      <c r="B8" s="49"/>
      <c r="C8" s="65"/>
      <c r="D8" s="65"/>
      <c r="E8" s="60"/>
      <c r="F8" s="60"/>
      <c r="G8" s="54"/>
      <c r="H8" s="56"/>
      <c r="I8" s="49"/>
      <c r="J8" s="49"/>
      <c r="K8" s="51"/>
      <c r="L8" s="49"/>
      <c r="M8" s="51"/>
      <c r="N8" s="49"/>
      <c r="O8" s="24" t="s">
        <v>13</v>
      </c>
      <c r="P8" s="24" t="s">
        <v>14</v>
      </c>
      <c r="Q8" s="24" t="s">
        <v>13</v>
      </c>
      <c r="R8" s="24" t="s">
        <v>14</v>
      </c>
      <c r="S8" s="48"/>
    </row>
    <row r="9" spans="1:19" x14ac:dyDescent="0.25">
      <c r="A9" s="25">
        <v>1</v>
      </c>
      <c r="B9" s="15" t="s">
        <v>27</v>
      </c>
      <c r="C9" s="15" t="s">
        <v>30</v>
      </c>
      <c r="D9" s="15" t="s">
        <v>38</v>
      </c>
      <c r="E9" s="15" t="s">
        <v>50</v>
      </c>
      <c r="F9" s="15" t="s">
        <v>203</v>
      </c>
      <c r="G9" s="15" t="s">
        <v>114</v>
      </c>
      <c r="H9" s="16">
        <v>8460</v>
      </c>
      <c r="I9" s="15">
        <v>1</v>
      </c>
      <c r="J9" s="15">
        <f>H9*I9</f>
        <v>8460</v>
      </c>
      <c r="K9" s="15">
        <v>1</v>
      </c>
      <c r="L9" s="15">
        <f>K9*H9</f>
        <v>8460</v>
      </c>
      <c r="M9" s="15">
        <f>I9-K9</f>
        <v>0</v>
      </c>
      <c r="N9" s="15">
        <f>M9*H9</f>
        <v>0</v>
      </c>
      <c r="O9" s="15"/>
      <c r="P9" s="15"/>
      <c r="Q9" s="15"/>
      <c r="R9" s="15"/>
      <c r="S9" s="26"/>
    </row>
    <row r="10" spans="1:19" x14ac:dyDescent="0.25">
      <c r="A10" s="25">
        <v>2</v>
      </c>
      <c r="B10" s="15" t="s">
        <v>39</v>
      </c>
      <c r="C10" s="15" t="s">
        <v>30</v>
      </c>
      <c r="D10" s="15" t="s">
        <v>38</v>
      </c>
      <c r="E10" s="15" t="s">
        <v>50</v>
      </c>
      <c r="F10" s="15" t="s">
        <v>203</v>
      </c>
      <c r="G10" s="15" t="s">
        <v>114</v>
      </c>
      <c r="H10" s="16">
        <v>11760</v>
      </c>
      <c r="I10" s="15">
        <v>1</v>
      </c>
      <c r="J10" s="15">
        <f>H10*I10</f>
        <v>11760</v>
      </c>
      <c r="K10" s="15">
        <v>1</v>
      </c>
      <c r="L10" s="15">
        <f>K10*H10</f>
        <v>11760</v>
      </c>
      <c r="M10" s="15">
        <f t="shared" ref="M10:M73" si="0">I10-K10</f>
        <v>0</v>
      </c>
      <c r="N10" s="15">
        <f t="shared" ref="N10:N73" si="1">M10*H10</f>
        <v>0</v>
      </c>
      <c r="O10" s="15"/>
      <c r="P10" s="15"/>
      <c r="Q10" s="15"/>
      <c r="R10" s="15"/>
      <c r="S10" s="26"/>
    </row>
    <row r="11" spans="1:19" x14ac:dyDescent="0.25">
      <c r="A11" s="25">
        <v>3</v>
      </c>
      <c r="B11" s="15" t="s">
        <v>63</v>
      </c>
      <c r="C11" s="15" t="s">
        <v>30</v>
      </c>
      <c r="D11" s="15" t="s">
        <v>38</v>
      </c>
      <c r="E11" s="15" t="s">
        <v>50</v>
      </c>
      <c r="F11" s="15" t="s">
        <v>203</v>
      </c>
      <c r="G11" s="15" t="s">
        <v>114</v>
      </c>
      <c r="H11" s="16">
        <v>2000</v>
      </c>
      <c r="I11" s="15">
        <v>4</v>
      </c>
      <c r="J11" s="15">
        <f>H11*I11</f>
        <v>8000</v>
      </c>
      <c r="K11" s="15">
        <v>4</v>
      </c>
      <c r="L11" s="15">
        <f t="shared" ref="L11:L78" si="2">K11*H11</f>
        <v>8000</v>
      </c>
      <c r="M11" s="15">
        <f t="shared" si="0"/>
        <v>0</v>
      </c>
      <c r="N11" s="15">
        <f t="shared" si="1"/>
        <v>0</v>
      </c>
      <c r="O11" s="15"/>
      <c r="P11" s="15"/>
      <c r="Q11" s="15"/>
      <c r="R11" s="15"/>
      <c r="S11" s="26"/>
    </row>
    <row r="12" spans="1:19" x14ac:dyDescent="0.25">
      <c r="A12" s="25">
        <v>4</v>
      </c>
      <c r="B12" s="15" t="s">
        <v>23</v>
      </c>
      <c r="C12" s="15" t="s">
        <v>30</v>
      </c>
      <c r="D12" s="15" t="s">
        <v>38</v>
      </c>
      <c r="E12" s="15" t="s">
        <v>50</v>
      </c>
      <c r="F12" s="15" t="s">
        <v>203</v>
      </c>
      <c r="G12" s="15" t="s">
        <v>114</v>
      </c>
      <c r="H12" s="16">
        <v>37920</v>
      </c>
      <c r="I12" s="15">
        <v>2</v>
      </c>
      <c r="J12" s="15">
        <f>H12*I12</f>
        <v>75840</v>
      </c>
      <c r="K12" s="15">
        <v>2</v>
      </c>
      <c r="L12" s="15">
        <f t="shared" si="2"/>
        <v>75840</v>
      </c>
      <c r="M12" s="15">
        <f t="shared" si="0"/>
        <v>0</v>
      </c>
      <c r="N12" s="15">
        <f t="shared" si="1"/>
        <v>0</v>
      </c>
      <c r="O12" s="15"/>
      <c r="P12" s="15"/>
      <c r="Q12" s="15"/>
      <c r="R12" s="15"/>
      <c r="S12" s="26"/>
    </row>
    <row r="13" spans="1:19" x14ac:dyDescent="0.25">
      <c r="A13" s="25">
        <v>5</v>
      </c>
      <c r="B13" s="15" t="s">
        <v>95</v>
      </c>
      <c r="C13" s="15" t="s">
        <v>30</v>
      </c>
      <c r="D13" s="15" t="s">
        <v>38</v>
      </c>
      <c r="E13" s="15" t="s">
        <v>50</v>
      </c>
      <c r="F13" s="15" t="s">
        <v>203</v>
      </c>
      <c r="G13" s="15" t="s">
        <v>114</v>
      </c>
      <c r="H13" s="15" t="s">
        <v>138</v>
      </c>
      <c r="I13" s="15">
        <v>1</v>
      </c>
      <c r="J13" s="15">
        <v>0</v>
      </c>
      <c r="K13" s="15">
        <v>1</v>
      </c>
      <c r="L13" s="15">
        <v>0</v>
      </c>
      <c r="M13" s="15">
        <f t="shared" si="0"/>
        <v>0</v>
      </c>
      <c r="N13" s="15">
        <v>0</v>
      </c>
      <c r="O13" s="15"/>
      <c r="P13" s="15"/>
      <c r="Q13" s="15"/>
      <c r="R13" s="15"/>
      <c r="S13" s="26"/>
    </row>
    <row r="14" spans="1:19" x14ac:dyDescent="0.25">
      <c r="A14" s="25">
        <v>6</v>
      </c>
      <c r="B14" s="15" t="s">
        <v>96</v>
      </c>
      <c r="C14" s="15" t="s">
        <v>30</v>
      </c>
      <c r="D14" s="15" t="s">
        <v>38</v>
      </c>
      <c r="E14" s="15" t="s">
        <v>50</v>
      </c>
      <c r="F14" s="15" t="s">
        <v>203</v>
      </c>
      <c r="G14" s="15" t="s">
        <v>114</v>
      </c>
      <c r="H14" s="16">
        <v>14490</v>
      </c>
      <c r="I14" s="15">
        <v>1</v>
      </c>
      <c r="J14" s="15">
        <f t="shared" ref="J14:J78" si="3">H14*I14</f>
        <v>14490</v>
      </c>
      <c r="K14" s="15">
        <v>1</v>
      </c>
      <c r="L14" s="15">
        <f t="shared" si="2"/>
        <v>14490</v>
      </c>
      <c r="M14" s="15">
        <f t="shared" si="0"/>
        <v>0</v>
      </c>
      <c r="N14" s="15">
        <f t="shared" si="1"/>
        <v>0</v>
      </c>
      <c r="O14" s="15"/>
      <c r="P14" s="15"/>
      <c r="Q14" s="15"/>
      <c r="R14" s="15"/>
      <c r="S14" s="26"/>
    </row>
    <row r="15" spans="1:19" x14ac:dyDescent="0.25">
      <c r="A15" s="25">
        <v>7</v>
      </c>
      <c r="B15" s="15" t="s">
        <v>97</v>
      </c>
      <c r="C15" s="15" t="s">
        <v>47</v>
      </c>
      <c r="D15" s="15" t="s">
        <v>38</v>
      </c>
      <c r="E15" s="15" t="s">
        <v>50</v>
      </c>
      <c r="F15" s="15" t="s">
        <v>203</v>
      </c>
      <c r="G15" s="15" t="s">
        <v>114</v>
      </c>
      <c r="H15" s="15" t="s">
        <v>138</v>
      </c>
      <c r="I15" s="15">
        <v>1</v>
      </c>
      <c r="J15" s="15">
        <v>0</v>
      </c>
      <c r="K15" s="15">
        <v>1</v>
      </c>
      <c r="L15" s="15">
        <v>0</v>
      </c>
      <c r="M15" s="15">
        <f t="shared" si="0"/>
        <v>0</v>
      </c>
      <c r="N15" s="15">
        <v>0</v>
      </c>
      <c r="O15" s="15"/>
      <c r="P15" s="15"/>
      <c r="Q15" s="15"/>
      <c r="R15" s="15"/>
      <c r="S15" s="26"/>
    </row>
    <row r="16" spans="1:19" x14ac:dyDescent="0.25">
      <c r="A16" s="25">
        <v>8</v>
      </c>
      <c r="B16" s="15" t="s">
        <v>98</v>
      </c>
      <c r="C16" s="15" t="s">
        <v>30</v>
      </c>
      <c r="D16" s="15" t="s">
        <v>38</v>
      </c>
      <c r="E16" s="15" t="s">
        <v>50</v>
      </c>
      <c r="F16" s="15" t="s">
        <v>203</v>
      </c>
      <c r="G16" s="15" t="s">
        <v>114</v>
      </c>
      <c r="H16" s="16">
        <v>14490</v>
      </c>
      <c r="I16" s="15">
        <v>3</v>
      </c>
      <c r="J16" s="15">
        <f t="shared" si="3"/>
        <v>43470</v>
      </c>
      <c r="K16" s="15">
        <v>3</v>
      </c>
      <c r="L16" s="15">
        <f t="shared" si="2"/>
        <v>43470</v>
      </c>
      <c r="M16" s="15">
        <f t="shared" si="0"/>
        <v>0</v>
      </c>
      <c r="N16" s="15">
        <f t="shared" si="1"/>
        <v>0</v>
      </c>
      <c r="O16" s="15"/>
      <c r="P16" s="15"/>
      <c r="Q16" s="15"/>
      <c r="R16" s="15"/>
      <c r="S16" s="26"/>
    </row>
    <row r="17" spans="1:19" x14ac:dyDescent="0.25">
      <c r="A17" s="25">
        <v>9</v>
      </c>
      <c r="B17" s="15" t="s">
        <v>54</v>
      </c>
      <c r="C17" s="15" t="s">
        <v>30</v>
      </c>
      <c r="D17" s="15" t="s">
        <v>38</v>
      </c>
      <c r="E17" s="15" t="s">
        <v>50</v>
      </c>
      <c r="F17" s="15" t="s">
        <v>203</v>
      </c>
      <c r="G17" s="15" t="s">
        <v>114</v>
      </c>
      <c r="H17" s="16">
        <v>2000</v>
      </c>
      <c r="I17" s="15">
        <v>1</v>
      </c>
      <c r="J17" s="15">
        <f t="shared" si="3"/>
        <v>2000</v>
      </c>
      <c r="K17" s="15">
        <v>1</v>
      </c>
      <c r="L17" s="15">
        <f t="shared" si="2"/>
        <v>2000</v>
      </c>
      <c r="M17" s="15">
        <f t="shared" si="0"/>
        <v>0</v>
      </c>
      <c r="N17" s="15">
        <f t="shared" si="1"/>
        <v>0</v>
      </c>
      <c r="O17" s="15"/>
      <c r="P17" s="15"/>
      <c r="Q17" s="15"/>
      <c r="R17" s="15"/>
      <c r="S17" s="26"/>
    </row>
    <row r="18" spans="1:19" x14ac:dyDescent="0.25">
      <c r="A18" s="25">
        <v>10</v>
      </c>
      <c r="B18" s="15" t="s">
        <v>99</v>
      </c>
      <c r="C18" s="15" t="s">
        <v>47</v>
      </c>
      <c r="D18" s="15" t="s">
        <v>38</v>
      </c>
      <c r="E18" s="15" t="s">
        <v>50</v>
      </c>
      <c r="F18" s="15" t="s">
        <v>203</v>
      </c>
      <c r="G18" s="15" t="s">
        <v>114</v>
      </c>
      <c r="H18" s="15"/>
      <c r="I18" s="15">
        <v>1</v>
      </c>
      <c r="J18" s="15">
        <f t="shared" si="3"/>
        <v>0</v>
      </c>
      <c r="K18" s="15">
        <v>1</v>
      </c>
      <c r="L18" s="15">
        <f t="shared" si="2"/>
        <v>0</v>
      </c>
      <c r="M18" s="15">
        <f t="shared" si="0"/>
        <v>0</v>
      </c>
      <c r="N18" s="15">
        <f t="shared" si="1"/>
        <v>0</v>
      </c>
      <c r="O18" s="15"/>
      <c r="P18" s="15"/>
      <c r="Q18" s="15"/>
      <c r="R18" s="15"/>
      <c r="S18" s="26"/>
    </row>
    <row r="19" spans="1:19" x14ac:dyDescent="0.25">
      <c r="A19" s="25">
        <v>11</v>
      </c>
      <c r="B19" s="15" t="s">
        <v>101</v>
      </c>
      <c r="C19" s="15" t="s">
        <v>30</v>
      </c>
      <c r="D19" s="15" t="s">
        <v>38</v>
      </c>
      <c r="E19" s="15" t="s">
        <v>100</v>
      </c>
      <c r="F19" s="15" t="s">
        <v>203</v>
      </c>
      <c r="G19" s="15" t="s">
        <v>114</v>
      </c>
      <c r="H19" s="16">
        <v>2000</v>
      </c>
      <c r="I19" s="15">
        <v>2</v>
      </c>
      <c r="J19" s="15">
        <f t="shared" si="3"/>
        <v>4000</v>
      </c>
      <c r="K19" s="15">
        <v>2</v>
      </c>
      <c r="L19" s="15">
        <f t="shared" si="2"/>
        <v>4000</v>
      </c>
      <c r="M19" s="15">
        <f t="shared" si="0"/>
        <v>0</v>
      </c>
      <c r="N19" s="15">
        <f t="shared" si="1"/>
        <v>0</v>
      </c>
      <c r="O19" s="15"/>
      <c r="P19" s="15"/>
      <c r="Q19" s="15"/>
      <c r="R19" s="15"/>
      <c r="S19" s="26"/>
    </row>
    <row r="20" spans="1:19" x14ac:dyDescent="0.25">
      <c r="A20" s="25">
        <v>12</v>
      </c>
      <c r="B20" s="15" t="s">
        <v>102</v>
      </c>
      <c r="C20" s="15" t="s">
        <v>30</v>
      </c>
      <c r="D20" s="15" t="s">
        <v>38</v>
      </c>
      <c r="E20" s="15" t="s">
        <v>100</v>
      </c>
      <c r="F20" s="15" t="s">
        <v>203</v>
      </c>
      <c r="G20" s="15" t="s">
        <v>114</v>
      </c>
      <c r="H20" s="16">
        <v>37200</v>
      </c>
      <c r="I20" s="15">
        <v>1</v>
      </c>
      <c r="J20" s="15">
        <f t="shared" si="3"/>
        <v>37200</v>
      </c>
      <c r="K20" s="15">
        <v>1</v>
      </c>
      <c r="L20" s="15">
        <f t="shared" si="2"/>
        <v>37200</v>
      </c>
      <c r="M20" s="15">
        <f t="shared" si="0"/>
        <v>0</v>
      </c>
      <c r="N20" s="15">
        <f t="shared" si="1"/>
        <v>0</v>
      </c>
      <c r="O20" s="15"/>
      <c r="P20" s="15"/>
      <c r="Q20" s="15"/>
      <c r="R20" s="15"/>
      <c r="S20" s="26"/>
    </row>
    <row r="21" spans="1:19" x14ac:dyDescent="0.25">
      <c r="A21" s="25">
        <v>13</v>
      </c>
      <c r="B21" s="15" t="s">
        <v>29</v>
      </c>
      <c r="C21" s="15" t="s">
        <v>30</v>
      </c>
      <c r="D21" s="15" t="s">
        <v>38</v>
      </c>
      <c r="E21" s="15" t="s">
        <v>100</v>
      </c>
      <c r="F21" s="15" t="s">
        <v>203</v>
      </c>
      <c r="G21" s="15" t="s">
        <v>114</v>
      </c>
      <c r="H21" s="16">
        <v>2000</v>
      </c>
      <c r="I21" s="15">
        <v>11</v>
      </c>
      <c r="J21" s="15">
        <f t="shared" si="3"/>
        <v>22000</v>
      </c>
      <c r="K21" s="15">
        <v>11</v>
      </c>
      <c r="L21" s="15">
        <f t="shared" si="2"/>
        <v>22000</v>
      </c>
      <c r="M21" s="15">
        <f t="shared" si="0"/>
        <v>0</v>
      </c>
      <c r="N21" s="15">
        <f t="shared" si="1"/>
        <v>0</v>
      </c>
      <c r="O21" s="15"/>
      <c r="P21" s="15"/>
      <c r="Q21" s="15"/>
      <c r="R21" s="15"/>
      <c r="S21" s="26"/>
    </row>
    <row r="22" spans="1:19" x14ac:dyDescent="0.25">
      <c r="A22" s="25">
        <v>14</v>
      </c>
      <c r="B22" s="15" t="s">
        <v>39</v>
      </c>
      <c r="C22" s="15" t="s">
        <v>30</v>
      </c>
      <c r="D22" s="15" t="s">
        <v>38</v>
      </c>
      <c r="E22" s="15" t="s">
        <v>100</v>
      </c>
      <c r="F22" s="15" t="s">
        <v>203</v>
      </c>
      <c r="G22" s="15" t="s">
        <v>114</v>
      </c>
      <c r="H22" s="16">
        <v>11720</v>
      </c>
      <c r="I22" s="15">
        <v>1</v>
      </c>
      <c r="J22" s="15">
        <f t="shared" si="3"/>
        <v>11720</v>
      </c>
      <c r="K22" s="15">
        <v>1</v>
      </c>
      <c r="L22" s="15">
        <f t="shared" si="2"/>
        <v>11720</v>
      </c>
      <c r="M22" s="15">
        <f t="shared" si="0"/>
        <v>0</v>
      </c>
      <c r="N22" s="15">
        <f t="shared" si="1"/>
        <v>0</v>
      </c>
      <c r="O22" s="15"/>
      <c r="P22" s="15"/>
      <c r="Q22" s="15"/>
      <c r="R22" s="15"/>
      <c r="S22" s="26"/>
    </row>
    <row r="23" spans="1:19" x14ac:dyDescent="0.25">
      <c r="A23" s="25">
        <v>15</v>
      </c>
      <c r="B23" s="15" t="s">
        <v>28</v>
      </c>
      <c r="C23" s="15" t="s">
        <v>30</v>
      </c>
      <c r="D23" s="15" t="s">
        <v>38</v>
      </c>
      <c r="E23" s="15" t="s">
        <v>100</v>
      </c>
      <c r="F23" s="15" t="s">
        <v>203</v>
      </c>
      <c r="G23" s="15" t="s">
        <v>114</v>
      </c>
      <c r="H23" s="16">
        <v>8400</v>
      </c>
      <c r="I23" s="15">
        <v>1</v>
      </c>
      <c r="J23" s="15">
        <f t="shared" si="3"/>
        <v>8400</v>
      </c>
      <c r="K23" s="15">
        <v>0</v>
      </c>
      <c r="L23" s="15">
        <f t="shared" si="2"/>
        <v>0</v>
      </c>
      <c r="M23" s="15">
        <f t="shared" si="0"/>
        <v>1</v>
      </c>
      <c r="N23" s="15">
        <f t="shared" si="1"/>
        <v>8400</v>
      </c>
      <c r="O23" s="15"/>
      <c r="P23" s="15"/>
      <c r="Q23" s="15"/>
      <c r="R23" s="15"/>
      <c r="S23" s="26"/>
    </row>
    <row r="24" spans="1:19" x14ac:dyDescent="0.25">
      <c r="A24" s="25">
        <v>16</v>
      </c>
      <c r="B24" s="15" t="s">
        <v>55</v>
      </c>
      <c r="C24" s="15" t="s">
        <v>30</v>
      </c>
      <c r="D24" s="15" t="s">
        <v>38</v>
      </c>
      <c r="E24" s="15" t="s">
        <v>100</v>
      </c>
      <c r="F24" s="15" t="s">
        <v>203</v>
      </c>
      <c r="G24" s="15" t="s">
        <v>114</v>
      </c>
      <c r="H24" s="16">
        <v>2000</v>
      </c>
      <c r="I24" s="15">
        <v>8</v>
      </c>
      <c r="J24" s="15">
        <f t="shared" si="3"/>
        <v>16000</v>
      </c>
      <c r="K24" s="15">
        <v>8</v>
      </c>
      <c r="L24" s="15">
        <f t="shared" si="2"/>
        <v>16000</v>
      </c>
      <c r="M24" s="15">
        <f t="shared" si="0"/>
        <v>0</v>
      </c>
      <c r="N24" s="15">
        <f t="shared" si="1"/>
        <v>0</v>
      </c>
      <c r="O24" s="15"/>
      <c r="P24" s="15"/>
      <c r="Q24" s="15"/>
      <c r="R24" s="15"/>
      <c r="S24" s="26"/>
    </row>
    <row r="25" spans="1:19" x14ac:dyDescent="0.25">
      <c r="A25" s="25">
        <v>17</v>
      </c>
      <c r="B25" s="15" t="s">
        <v>19</v>
      </c>
      <c r="C25" s="15" t="s">
        <v>30</v>
      </c>
      <c r="D25" s="15" t="s">
        <v>38</v>
      </c>
      <c r="E25" s="15" t="s">
        <v>100</v>
      </c>
      <c r="F25" s="15" t="s">
        <v>203</v>
      </c>
      <c r="G25" s="15" t="s">
        <v>114</v>
      </c>
      <c r="H25" s="16">
        <v>14490</v>
      </c>
      <c r="I25" s="15">
        <v>7</v>
      </c>
      <c r="J25" s="15">
        <f t="shared" si="3"/>
        <v>101430</v>
      </c>
      <c r="K25" s="15">
        <v>7</v>
      </c>
      <c r="L25" s="15">
        <f t="shared" si="2"/>
        <v>101430</v>
      </c>
      <c r="M25" s="15">
        <f t="shared" si="0"/>
        <v>0</v>
      </c>
      <c r="N25" s="15">
        <f t="shared" si="1"/>
        <v>0</v>
      </c>
      <c r="O25" s="15"/>
      <c r="P25" s="15"/>
      <c r="Q25" s="15"/>
      <c r="R25" s="15"/>
      <c r="S25" s="26"/>
    </row>
    <row r="26" spans="1:19" x14ac:dyDescent="0.25">
      <c r="A26" s="25">
        <v>18</v>
      </c>
      <c r="B26" s="15" t="s">
        <v>21</v>
      </c>
      <c r="C26" s="15" t="s">
        <v>30</v>
      </c>
      <c r="D26" s="15" t="s">
        <v>38</v>
      </c>
      <c r="E26" s="15" t="s">
        <v>100</v>
      </c>
      <c r="F26" s="15" t="s">
        <v>203</v>
      </c>
      <c r="G26" s="15" t="s">
        <v>114</v>
      </c>
      <c r="H26" s="16">
        <v>12000</v>
      </c>
      <c r="I26" s="15">
        <v>2</v>
      </c>
      <c r="J26" s="15">
        <f t="shared" si="3"/>
        <v>24000</v>
      </c>
      <c r="K26" s="15">
        <v>0</v>
      </c>
      <c r="L26" s="15">
        <f t="shared" si="2"/>
        <v>0</v>
      </c>
      <c r="M26" s="15">
        <f t="shared" si="0"/>
        <v>2</v>
      </c>
      <c r="N26" s="15">
        <f t="shared" si="1"/>
        <v>24000</v>
      </c>
      <c r="O26" s="15"/>
      <c r="P26" s="15"/>
      <c r="Q26" s="15"/>
      <c r="R26" s="15"/>
      <c r="S26" s="26"/>
    </row>
    <row r="27" spans="1:19" x14ac:dyDescent="0.25">
      <c r="A27" s="25">
        <v>19</v>
      </c>
      <c r="B27" s="15" t="s">
        <v>20</v>
      </c>
      <c r="C27" s="15" t="s">
        <v>47</v>
      </c>
      <c r="D27" s="15" t="s">
        <v>38</v>
      </c>
      <c r="E27" s="15" t="s">
        <v>100</v>
      </c>
      <c r="F27" s="15" t="s">
        <v>203</v>
      </c>
      <c r="G27" s="15" t="s">
        <v>114</v>
      </c>
      <c r="H27" s="15" t="s">
        <v>138</v>
      </c>
      <c r="I27" s="15">
        <v>5</v>
      </c>
      <c r="J27" s="15">
        <v>0</v>
      </c>
      <c r="K27" s="15">
        <v>5</v>
      </c>
      <c r="L27" s="15">
        <v>0</v>
      </c>
      <c r="M27" s="15">
        <f t="shared" si="0"/>
        <v>0</v>
      </c>
      <c r="N27" s="15">
        <v>0</v>
      </c>
      <c r="O27" s="15"/>
      <c r="P27" s="15"/>
      <c r="Q27" s="15"/>
      <c r="R27" s="15"/>
      <c r="S27" s="26"/>
    </row>
    <row r="28" spans="1:19" x14ac:dyDescent="0.25">
      <c r="A28" s="25">
        <v>20</v>
      </c>
      <c r="B28" s="15" t="s">
        <v>25</v>
      </c>
      <c r="C28" s="15" t="s">
        <v>47</v>
      </c>
      <c r="D28" s="15" t="s">
        <v>38</v>
      </c>
      <c r="E28" s="15" t="s">
        <v>100</v>
      </c>
      <c r="F28" s="15" t="s">
        <v>203</v>
      </c>
      <c r="G28" s="15" t="s">
        <v>114</v>
      </c>
      <c r="H28" s="15" t="s">
        <v>138</v>
      </c>
      <c r="I28" s="15">
        <v>1</v>
      </c>
      <c r="J28" s="15">
        <v>0</v>
      </c>
      <c r="K28" s="15">
        <v>1</v>
      </c>
      <c r="L28" s="15">
        <v>0</v>
      </c>
      <c r="M28" s="15">
        <f t="shared" si="0"/>
        <v>0</v>
      </c>
      <c r="N28" s="15">
        <v>0</v>
      </c>
      <c r="O28" s="15"/>
      <c r="P28" s="15"/>
      <c r="Q28" s="15"/>
      <c r="R28" s="15"/>
      <c r="S28" s="26"/>
    </row>
    <row r="29" spans="1:19" x14ac:dyDescent="0.25">
      <c r="A29" s="25">
        <v>21</v>
      </c>
      <c r="B29" s="15" t="s">
        <v>103</v>
      </c>
      <c r="C29" s="15" t="s">
        <v>47</v>
      </c>
      <c r="D29" s="15" t="s">
        <v>38</v>
      </c>
      <c r="E29" s="15" t="s">
        <v>100</v>
      </c>
      <c r="F29" s="15" t="s">
        <v>203</v>
      </c>
      <c r="G29" s="15" t="s">
        <v>114</v>
      </c>
      <c r="H29" s="15" t="s">
        <v>138</v>
      </c>
      <c r="I29" s="15">
        <v>1</v>
      </c>
      <c r="J29" s="15">
        <v>0</v>
      </c>
      <c r="K29" s="15">
        <v>1</v>
      </c>
      <c r="L29" s="15">
        <v>0</v>
      </c>
      <c r="M29" s="15">
        <f t="shared" si="0"/>
        <v>0</v>
      </c>
      <c r="N29" s="15">
        <v>0</v>
      </c>
      <c r="O29" s="15"/>
      <c r="P29" s="15"/>
      <c r="Q29" s="15"/>
      <c r="R29" s="15"/>
      <c r="S29" s="26"/>
    </row>
    <row r="30" spans="1:19" x14ac:dyDescent="0.25">
      <c r="A30" s="25">
        <v>22</v>
      </c>
      <c r="B30" s="15" t="s">
        <v>26</v>
      </c>
      <c r="C30" s="15" t="s">
        <v>30</v>
      </c>
      <c r="D30" s="15" t="s">
        <v>38</v>
      </c>
      <c r="E30" s="15" t="s">
        <v>58</v>
      </c>
      <c r="F30" s="15" t="s">
        <v>203</v>
      </c>
      <c r="G30" s="15" t="s">
        <v>114</v>
      </c>
      <c r="H30" s="16">
        <v>7320</v>
      </c>
      <c r="I30" s="15">
        <v>2</v>
      </c>
      <c r="J30" s="15">
        <f t="shared" si="3"/>
        <v>14640</v>
      </c>
      <c r="K30" s="15">
        <v>2</v>
      </c>
      <c r="L30" s="15">
        <f t="shared" si="2"/>
        <v>14640</v>
      </c>
      <c r="M30" s="15">
        <f t="shared" si="0"/>
        <v>0</v>
      </c>
      <c r="N30" s="15">
        <f t="shared" si="1"/>
        <v>0</v>
      </c>
      <c r="O30" s="15"/>
      <c r="P30" s="15"/>
      <c r="Q30" s="15"/>
      <c r="R30" s="15"/>
      <c r="S30" s="26"/>
    </row>
    <row r="31" spans="1:19" x14ac:dyDescent="0.25">
      <c r="A31" s="25">
        <v>23</v>
      </c>
      <c r="B31" s="15" t="s">
        <v>28</v>
      </c>
      <c r="C31" s="15" t="s">
        <v>30</v>
      </c>
      <c r="D31" s="15" t="s">
        <v>38</v>
      </c>
      <c r="E31" s="15" t="s">
        <v>58</v>
      </c>
      <c r="F31" s="15" t="s">
        <v>203</v>
      </c>
      <c r="G31" s="15" t="s">
        <v>114</v>
      </c>
      <c r="H31" s="16">
        <v>8400</v>
      </c>
      <c r="I31" s="15">
        <v>2</v>
      </c>
      <c r="J31" s="15">
        <f t="shared" si="3"/>
        <v>16800</v>
      </c>
      <c r="K31" s="15">
        <v>2</v>
      </c>
      <c r="L31" s="15">
        <f t="shared" si="2"/>
        <v>16800</v>
      </c>
      <c r="M31" s="15">
        <f t="shared" si="0"/>
        <v>0</v>
      </c>
      <c r="N31" s="15">
        <f t="shared" si="1"/>
        <v>0</v>
      </c>
      <c r="O31" s="15"/>
      <c r="P31" s="15"/>
      <c r="Q31" s="15"/>
      <c r="R31" s="15"/>
      <c r="S31" s="26"/>
    </row>
    <row r="32" spans="1:19" x14ac:dyDescent="0.25">
      <c r="A32" s="25">
        <v>24</v>
      </c>
      <c r="B32" s="15" t="s">
        <v>21</v>
      </c>
      <c r="C32" s="15" t="s">
        <v>30</v>
      </c>
      <c r="D32" s="15" t="s">
        <v>38</v>
      </c>
      <c r="E32" s="15" t="s">
        <v>58</v>
      </c>
      <c r="F32" s="15" t="s">
        <v>203</v>
      </c>
      <c r="G32" s="15" t="s">
        <v>114</v>
      </c>
      <c r="H32" s="16">
        <v>12000</v>
      </c>
      <c r="I32" s="15">
        <v>8</v>
      </c>
      <c r="J32" s="15">
        <f t="shared" si="3"/>
        <v>96000</v>
      </c>
      <c r="K32" s="15">
        <v>8</v>
      </c>
      <c r="L32" s="15">
        <f t="shared" si="2"/>
        <v>96000</v>
      </c>
      <c r="M32" s="15">
        <f t="shared" si="0"/>
        <v>0</v>
      </c>
      <c r="N32" s="15">
        <f t="shared" si="1"/>
        <v>0</v>
      </c>
      <c r="O32" s="15"/>
      <c r="P32" s="15"/>
      <c r="Q32" s="15"/>
      <c r="R32" s="15"/>
      <c r="S32" s="26"/>
    </row>
    <row r="33" spans="1:19" x14ac:dyDescent="0.25">
      <c r="A33" s="25">
        <v>25</v>
      </c>
      <c r="B33" s="15" t="s">
        <v>19</v>
      </c>
      <c r="C33" s="15" t="s">
        <v>30</v>
      </c>
      <c r="D33" s="15" t="s">
        <v>38</v>
      </c>
      <c r="E33" s="15" t="s">
        <v>58</v>
      </c>
      <c r="F33" s="15" t="s">
        <v>203</v>
      </c>
      <c r="G33" s="15" t="s">
        <v>114</v>
      </c>
      <c r="H33" s="16">
        <v>14490</v>
      </c>
      <c r="I33" s="15">
        <v>5</v>
      </c>
      <c r="J33" s="15">
        <f t="shared" si="3"/>
        <v>72450</v>
      </c>
      <c r="K33" s="15">
        <v>0</v>
      </c>
      <c r="L33" s="15">
        <f t="shared" si="2"/>
        <v>0</v>
      </c>
      <c r="M33" s="15">
        <f t="shared" si="0"/>
        <v>5</v>
      </c>
      <c r="N33" s="15">
        <f t="shared" si="1"/>
        <v>72450</v>
      </c>
      <c r="O33" s="15"/>
      <c r="P33" s="15"/>
      <c r="Q33" s="15"/>
      <c r="R33" s="15"/>
      <c r="S33" s="26"/>
    </row>
    <row r="34" spans="1:19" x14ac:dyDescent="0.25">
      <c r="A34" s="25">
        <v>26</v>
      </c>
      <c r="B34" s="15" t="s">
        <v>29</v>
      </c>
      <c r="C34" s="15" t="s">
        <v>30</v>
      </c>
      <c r="D34" s="15" t="s">
        <v>38</v>
      </c>
      <c r="E34" s="15" t="s">
        <v>104</v>
      </c>
      <c r="F34" s="15" t="s">
        <v>203</v>
      </c>
      <c r="G34" s="15" t="s">
        <v>114</v>
      </c>
      <c r="H34" s="16">
        <v>2000</v>
      </c>
      <c r="I34" s="15">
        <v>5</v>
      </c>
      <c r="J34" s="15">
        <f t="shared" si="3"/>
        <v>10000</v>
      </c>
      <c r="K34" s="15">
        <v>5</v>
      </c>
      <c r="L34" s="15">
        <f t="shared" si="2"/>
        <v>10000</v>
      </c>
      <c r="M34" s="15">
        <f t="shared" si="0"/>
        <v>0</v>
      </c>
      <c r="N34" s="15">
        <f t="shared" si="1"/>
        <v>0</v>
      </c>
      <c r="O34" s="15"/>
      <c r="P34" s="15"/>
      <c r="Q34" s="15"/>
      <c r="R34" s="15"/>
      <c r="S34" s="26"/>
    </row>
    <row r="35" spans="1:19" x14ac:dyDescent="0.25">
      <c r="A35" s="25">
        <v>27</v>
      </c>
      <c r="B35" s="15" t="s">
        <v>39</v>
      </c>
      <c r="C35" s="15" t="s">
        <v>30</v>
      </c>
      <c r="D35" s="15" t="s">
        <v>38</v>
      </c>
      <c r="E35" s="15" t="s">
        <v>104</v>
      </c>
      <c r="F35" s="15" t="s">
        <v>203</v>
      </c>
      <c r="G35" s="15" t="s">
        <v>114</v>
      </c>
      <c r="H35" s="16">
        <v>11760</v>
      </c>
      <c r="I35" s="15">
        <v>1</v>
      </c>
      <c r="J35" s="15">
        <f t="shared" si="3"/>
        <v>11760</v>
      </c>
      <c r="K35" s="15">
        <v>1</v>
      </c>
      <c r="L35" s="15">
        <f t="shared" si="2"/>
        <v>11760</v>
      </c>
      <c r="M35" s="15">
        <f t="shared" si="0"/>
        <v>0</v>
      </c>
      <c r="N35" s="15">
        <f t="shared" si="1"/>
        <v>0</v>
      </c>
      <c r="O35" s="15"/>
      <c r="P35" s="15"/>
      <c r="Q35" s="15"/>
      <c r="R35" s="15"/>
      <c r="S35" s="26"/>
    </row>
    <row r="36" spans="1:19" x14ac:dyDescent="0.25">
      <c r="A36" s="25">
        <v>28</v>
      </c>
      <c r="B36" s="15" t="s">
        <v>54</v>
      </c>
      <c r="C36" s="15" t="s">
        <v>30</v>
      </c>
      <c r="D36" s="15" t="s">
        <v>38</v>
      </c>
      <c r="E36" s="15" t="s">
        <v>104</v>
      </c>
      <c r="F36" s="15" t="s">
        <v>203</v>
      </c>
      <c r="G36" s="15" t="s">
        <v>114</v>
      </c>
      <c r="H36" s="16">
        <v>7080</v>
      </c>
      <c r="I36" s="15">
        <v>1</v>
      </c>
      <c r="J36" s="15">
        <f t="shared" si="3"/>
        <v>7080</v>
      </c>
      <c r="K36" s="15">
        <v>1</v>
      </c>
      <c r="L36" s="15">
        <f t="shared" si="2"/>
        <v>7080</v>
      </c>
      <c r="M36" s="15">
        <f t="shared" si="0"/>
        <v>0</v>
      </c>
      <c r="N36" s="15">
        <f t="shared" si="1"/>
        <v>0</v>
      </c>
      <c r="O36" s="15"/>
      <c r="P36" s="15"/>
      <c r="Q36" s="15"/>
      <c r="R36" s="15"/>
      <c r="S36" s="26"/>
    </row>
    <row r="37" spans="1:19" x14ac:dyDescent="0.25">
      <c r="A37" s="25">
        <v>35</v>
      </c>
      <c r="B37" s="15" t="s">
        <v>55</v>
      </c>
      <c r="C37" s="15" t="s">
        <v>30</v>
      </c>
      <c r="D37" s="15" t="s">
        <v>38</v>
      </c>
      <c r="E37" s="15" t="s">
        <v>107</v>
      </c>
      <c r="F37" s="15" t="s">
        <v>203</v>
      </c>
      <c r="G37" s="15" t="s">
        <v>114</v>
      </c>
      <c r="H37" s="16">
        <v>2000</v>
      </c>
      <c r="I37" s="15">
        <v>6</v>
      </c>
      <c r="J37" s="15">
        <f t="shared" ref="J37" si="4">H37*I37</f>
        <v>12000</v>
      </c>
      <c r="K37" s="15">
        <v>6</v>
      </c>
      <c r="L37" s="15">
        <f t="shared" ref="L37" si="5">K37*H37</f>
        <v>12000</v>
      </c>
      <c r="M37" s="15">
        <f t="shared" si="0"/>
        <v>0</v>
      </c>
      <c r="N37" s="15">
        <f t="shared" si="1"/>
        <v>0</v>
      </c>
      <c r="O37" s="15"/>
      <c r="P37" s="15"/>
      <c r="Q37" s="15"/>
      <c r="R37" s="15"/>
      <c r="S37" s="26"/>
    </row>
    <row r="38" spans="1:19" x14ac:dyDescent="0.25">
      <c r="A38" s="25">
        <v>30</v>
      </c>
      <c r="B38" s="15" t="s">
        <v>19</v>
      </c>
      <c r="C38" s="15" t="s">
        <v>30</v>
      </c>
      <c r="D38" s="15" t="s">
        <v>38</v>
      </c>
      <c r="E38" s="15" t="s">
        <v>104</v>
      </c>
      <c r="F38" s="15" t="s">
        <v>203</v>
      </c>
      <c r="G38" s="15" t="s">
        <v>114</v>
      </c>
      <c r="H38" s="16">
        <v>14490</v>
      </c>
      <c r="I38" s="15">
        <v>6</v>
      </c>
      <c r="J38" s="15">
        <f t="shared" si="3"/>
        <v>86940</v>
      </c>
      <c r="K38" s="15">
        <v>6</v>
      </c>
      <c r="L38" s="15">
        <f t="shared" si="2"/>
        <v>86940</v>
      </c>
      <c r="M38" s="15">
        <f t="shared" si="0"/>
        <v>0</v>
      </c>
      <c r="N38" s="15">
        <f t="shared" si="1"/>
        <v>0</v>
      </c>
      <c r="O38" s="15"/>
      <c r="P38" s="15"/>
      <c r="Q38" s="15"/>
      <c r="R38" s="15"/>
      <c r="S38" s="26"/>
    </row>
    <row r="39" spans="1:19" x14ac:dyDescent="0.25">
      <c r="A39" s="25">
        <v>31</v>
      </c>
      <c r="B39" s="15" t="s">
        <v>21</v>
      </c>
      <c r="C39" s="15" t="s">
        <v>30</v>
      </c>
      <c r="D39" s="15" t="s">
        <v>38</v>
      </c>
      <c r="E39" s="15" t="s">
        <v>104</v>
      </c>
      <c r="F39" s="15" t="s">
        <v>203</v>
      </c>
      <c r="G39" s="15" t="s">
        <v>114</v>
      </c>
      <c r="H39" s="16">
        <v>12000</v>
      </c>
      <c r="I39" s="15">
        <v>1</v>
      </c>
      <c r="J39" s="15">
        <f t="shared" si="3"/>
        <v>12000</v>
      </c>
      <c r="K39" s="15">
        <v>1</v>
      </c>
      <c r="L39" s="15">
        <f t="shared" si="2"/>
        <v>12000</v>
      </c>
      <c r="M39" s="15">
        <f t="shared" si="0"/>
        <v>0</v>
      </c>
      <c r="N39" s="15">
        <f t="shared" si="1"/>
        <v>0</v>
      </c>
      <c r="O39" s="15"/>
      <c r="P39" s="15"/>
      <c r="Q39" s="15"/>
      <c r="R39" s="15"/>
      <c r="S39" s="26"/>
    </row>
    <row r="40" spans="1:19" x14ac:dyDescent="0.25">
      <c r="A40" s="25">
        <v>35</v>
      </c>
      <c r="B40" s="15" t="s">
        <v>55</v>
      </c>
      <c r="C40" s="15" t="s">
        <v>30</v>
      </c>
      <c r="D40" s="15" t="s">
        <v>38</v>
      </c>
      <c r="E40" s="15" t="s">
        <v>104</v>
      </c>
      <c r="F40" s="15" t="s">
        <v>203</v>
      </c>
      <c r="G40" s="15" t="s">
        <v>114</v>
      </c>
      <c r="H40" s="16">
        <v>2000</v>
      </c>
      <c r="I40" s="15">
        <v>3</v>
      </c>
      <c r="J40" s="15">
        <f t="shared" ref="J40" si="6">H40*I40</f>
        <v>6000</v>
      </c>
      <c r="K40" s="15">
        <v>3</v>
      </c>
      <c r="L40" s="15">
        <f t="shared" ref="L40" si="7">K40*H40</f>
        <v>6000</v>
      </c>
      <c r="M40" s="15">
        <f t="shared" si="0"/>
        <v>0</v>
      </c>
      <c r="N40" s="15">
        <f t="shared" si="1"/>
        <v>0</v>
      </c>
      <c r="O40" s="15"/>
      <c r="P40" s="15"/>
      <c r="Q40" s="15"/>
      <c r="R40" s="15"/>
      <c r="S40" s="26"/>
    </row>
    <row r="41" spans="1:19" x14ac:dyDescent="0.25">
      <c r="A41" s="25">
        <v>32</v>
      </c>
      <c r="B41" s="15" t="s">
        <v>19</v>
      </c>
      <c r="C41" s="15" t="s">
        <v>30</v>
      </c>
      <c r="D41" s="15" t="s">
        <v>38</v>
      </c>
      <c r="E41" s="15" t="s">
        <v>106</v>
      </c>
      <c r="F41" s="15" t="s">
        <v>203</v>
      </c>
      <c r="G41" s="15" t="s">
        <v>114</v>
      </c>
      <c r="H41" s="16">
        <v>14490</v>
      </c>
      <c r="I41" s="15">
        <v>4</v>
      </c>
      <c r="J41" s="15">
        <f t="shared" si="3"/>
        <v>57960</v>
      </c>
      <c r="K41" s="15">
        <v>4</v>
      </c>
      <c r="L41" s="15">
        <f t="shared" si="2"/>
        <v>57960</v>
      </c>
      <c r="M41" s="15">
        <f t="shared" si="0"/>
        <v>0</v>
      </c>
      <c r="N41" s="15">
        <f t="shared" si="1"/>
        <v>0</v>
      </c>
      <c r="O41" s="15"/>
      <c r="P41" s="15"/>
      <c r="Q41" s="15"/>
      <c r="R41" s="15"/>
      <c r="S41" s="26"/>
    </row>
    <row r="42" spans="1:19" x14ac:dyDescent="0.25">
      <c r="A42" s="25"/>
      <c r="B42" s="15" t="s">
        <v>24</v>
      </c>
      <c r="C42" s="15"/>
      <c r="D42" s="15"/>
      <c r="E42" s="15" t="s">
        <v>106</v>
      </c>
      <c r="F42" s="15"/>
      <c r="G42" s="15"/>
      <c r="H42" s="16">
        <v>2000</v>
      </c>
      <c r="I42" s="15">
        <v>1</v>
      </c>
      <c r="J42" s="15">
        <f t="shared" si="3"/>
        <v>2000</v>
      </c>
      <c r="K42" s="15">
        <v>1</v>
      </c>
      <c r="L42" s="15">
        <f t="shared" si="2"/>
        <v>2000</v>
      </c>
      <c r="M42" s="15">
        <f t="shared" si="0"/>
        <v>0</v>
      </c>
      <c r="N42" s="15">
        <f t="shared" si="1"/>
        <v>0</v>
      </c>
      <c r="O42" s="15"/>
      <c r="P42" s="15"/>
      <c r="Q42" s="15"/>
      <c r="R42" s="15"/>
      <c r="S42" s="26"/>
    </row>
    <row r="43" spans="1:19" x14ac:dyDescent="0.25">
      <c r="A43" s="25"/>
      <c r="B43" s="15"/>
      <c r="C43" s="15"/>
      <c r="D43" s="15"/>
      <c r="E43" s="15"/>
      <c r="F43" s="15"/>
      <c r="G43" s="15"/>
      <c r="H43" s="16"/>
      <c r="I43" s="15"/>
      <c r="J43" s="15"/>
      <c r="K43" s="15"/>
      <c r="L43" s="15"/>
      <c r="M43" s="15">
        <f t="shared" si="0"/>
        <v>0</v>
      </c>
      <c r="N43" s="15">
        <f t="shared" si="1"/>
        <v>0</v>
      </c>
      <c r="O43" s="15"/>
      <c r="P43" s="15"/>
      <c r="Q43" s="15"/>
      <c r="R43" s="15"/>
      <c r="S43" s="26"/>
    </row>
    <row r="44" spans="1:19" x14ac:dyDescent="0.25">
      <c r="A44" s="25">
        <v>33</v>
      </c>
      <c r="B44" s="15" t="s">
        <v>69</v>
      </c>
      <c r="C44" s="15" t="s">
        <v>30</v>
      </c>
      <c r="D44" s="15" t="s">
        <v>38</v>
      </c>
      <c r="E44" s="15" t="s">
        <v>107</v>
      </c>
      <c r="F44" s="15" t="s">
        <v>203</v>
      </c>
      <c r="G44" s="15" t="s">
        <v>114</v>
      </c>
      <c r="H44" s="16">
        <v>6840</v>
      </c>
      <c r="I44" s="15">
        <v>1</v>
      </c>
      <c r="J44" s="15">
        <f t="shared" si="3"/>
        <v>6840</v>
      </c>
      <c r="K44" s="15">
        <v>1</v>
      </c>
      <c r="L44" s="15">
        <f t="shared" si="2"/>
        <v>6840</v>
      </c>
      <c r="M44" s="15">
        <f t="shared" si="0"/>
        <v>0</v>
      </c>
      <c r="N44" s="15">
        <f t="shared" si="1"/>
        <v>0</v>
      </c>
      <c r="O44" s="15"/>
      <c r="P44" s="15"/>
      <c r="Q44" s="15"/>
      <c r="R44" s="15"/>
      <c r="S44" s="26"/>
    </row>
    <row r="45" spans="1:19" x14ac:dyDescent="0.25">
      <c r="A45" s="25">
        <v>34</v>
      </c>
      <c r="B45" s="15" t="s">
        <v>21</v>
      </c>
      <c r="C45" s="15" t="s">
        <v>30</v>
      </c>
      <c r="D45" s="15" t="s">
        <v>38</v>
      </c>
      <c r="E45" s="15" t="s">
        <v>107</v>
      </c>
      <c r="F45" s="15" t="s">
        <v>203</v>
      </c>
      <c r="G45" s="15" t="s">
        <v>114</v>
      </c>
      <c r="H45" s="16">
        <v>12000</v>
      </c>
      <c r="I45" s="15">
        <v>4</v>
      </c>
      <c r="J45" s="15">
        <f t="shared" si="3"/>
        <v>48000</v>
      </c>
      <c r="K45" s="15">
        <v>4</v>
      </c>
      <c r="L45" s="15">
        <f t="shared" si="2"/>
        <v>48000</v>
      </c>
      <c r="M45" s="15">
        <f t="shared" si="0"/>
        <v>0</v>
      </c>
      <c r="N45" s="15">
        <f t="shared" si="1"/>
        <v>0</v>
      </c>
      <c r="O45" s="15"/>
      <c r="P45" s="15"/>
      <c r="Q45" s="15"/>
      <c r="R45" s="15"/>
      <c r="S45" s="26"/>
    </row>
    <row r="46" spans="1:19" x14ac:dyDescent="0.25">
      <c r="A46" s="25">
        <v>35</v>
      </c>
      <c r="B46" s="15" t="s">
        <v>55</v>
      </c>
      <c r="C46" s="15" t="s">
        <v>30</v>
      </c>
      <c r="D46" s="15" t="s">
        <v>38</v>
      </c>
      <c r="E46" s="15" t="s">
        <v>107</v>
      </c>
      <c r="F46" s="15" t="s">
        <v>203</v>
      </c>
      <c r="G46" s="15" t="s">
        <v>114</v>
      </c>
      <c r="H46" s="16">
        <v>2000</v>
      </c>
      <c r="I46" s="15">
        <v>6</v>
      </c>
      <c r="J46" s="15">
        <f t="shared" si="3"/>
        <v>12000</v>
      </c>
      <c r="K46" s="15">
        <v>6</v>
      </c>
      <c r="L46" s="15">
        <f t="shared" si="2"/>
        <v>12000</v>
      </c>
      <c r="M46" s="15">
        <f t="shared" si="0"/>
        <v>0</v>
      </c>
      <c r="N46" s="15">
        <f t="shared" si="1"/>
        <v>0</v>
      </c>
      <c r="O46" s="15"/>
      <c r="P46" s="15"/>
      <c r="Q46" s="15"/>
      <c r="R46" s="15"/>
      <c r="S46" s="26"/>
    </row>
    <row r="47" spans="1:19" x14ac:dyDescent="0.25">
      <c r="A47" s="25">
        <v>36</v>
      </c>
      <c r="B47" s="15" t="s">
        <v>26</v>
      </c>
      <c r="C47" s="15" t="s">
        <v>30</v>
      </c>
      <c r="D47" s="15" t="s">
        <v>38</v>
      </c>
      <c r="E47" s="15" t="s">
        <v>49</v>
      </c>
      <c r="F47" s="15" t="s">
        <v>203</v>
      </c>
      <c r="G47" s="15" t="s">
        <v>114</v>
      </c>
      <c r="H47" s="16">
        <v>7320</v>
      </c>
      <c r="I47" s="15">
        <v>14</v>
      </c>
      <c r="J47" s="15">
        <f t="shared" si="3"/>
        <v>102480</v>
      </c>
      <c r="K47" s="15">
        <v>14</v>
      </c>
      <c r="L47" s="15">
        <f t="shared" si="2"/>
        <v>102480</v>
      </c>
      <c r="M47" s="15">
        <f t="shared" si="0"/>
        <v>0</v>
      </c>
      <c r="N47" s="15">
        <f t="shared" si="1"/>
        <v>0</v>
      </c>
      <c r="O47" s="15"/>
      <c r="P47" s="15"/>
      <c r="Q47" s="15"/>
      <c r="R47" s="15"/>
      <c r="S47" s="26"/>
    </row>
    <row r="48" spans="1:19" x14ac:dyDescent="0.25">
      <c r="A48" s="25">
        <v>37</v>
      </c>
      <c r="B48" s="15" t="s">
        <v>35</v>
      </c>
      <c r="C48" s="15" t="s">
        <v>30</v>
      </c>
      <c r="D48" s="15" t="s">
        <v>38</v>
      </c>
      <c r="E48" s="15" t="s">
        <v>49</v>
      </c>
      <c r="F48" s="15" t="s">
        <v>203</v>
      </c>
      <c r="G48" s="15" t="s">
        <v>114</v>
      </c>
      <c r="H48" s="16">
        <v>38400</v>
      </c>
      <c r="I48" s="15">
        <v>34</v>
      </c>
      <c r="J48" s="15">
        <f t="shared" si="3"/>
        <v>1305600</v>
      </c>
      <c r="K48" s="15">
        <v>34</v>
      </c>
      <c r="L48" s="15">
        <f t="shared" si="2"/>
        <v>1305600</v>
      </c>
      <c r="M48" s="15">
        <f t="shared" si="0"/>
        <v>0</v>
      </c>
      <c r="N48" s="15">
        <f t="shared" si="1"/>
        <v>0</v>
      </c>
      <c r="O48" s="15"/>
      <c r="P48" s="15"/>
      <c r="Q48" s="15"/>
      <c r="R48" s="15"/>
      <c r="S48" s="26"/>
    </row>
    <row r="49" spans="1:19" x14ac:dyDescent="0.25">
      <c r="A49" s="25">
        <v>38</v>
      </c>
      <c r="B49" s="15" t="s">
        <v>20</v>
      </c>
      <c r="C49" s="15" t="s">
        <v>47</v>
      </c>
      <c r="D49" s="15" t="s">
        <v>38</v>
      </c>
      <c r="E49" s="15" t="s">
        <v>49</v>
      </c>
      <c r="F49" s="15" t="s">
        <v>203</v>
      </c>
      <c r="G49" s="15" t="s">
        <v>114</v>
      </c>
      <c r="H49" s="15" t="s">
        <v>138</v>
      </c>
      <c r="I49" s="15">
        <v>12</v>
      </c>
      <c r="J49" s="15">
        <v>0</v>
      </c>
      <c r="K49" s="15">
        <v>12</v>
      </c>
      <c r="L49" s="15">
        <v>0</v>
      </c>
      <c r="M49" s="15">
        <f t="shared" si="0"/>
        <v>0</v>
      </c>
      <c r="N49" s="15">
        <v>0</v>
      </c>
      <c r="O49" s="15"/>
      <c r="P49" s="15"/>
      <c r="Q49" s="15"/>
      <c r="R49" s="15"/>
      <c r="S49" s="26"/>
    </row>
    <row r="50" spans="1:19" x14ac:dyDescent="0.25">
      <c r="A50" s="25">
        <v>39</v>
      </c>
      <c r="B50" s="15" t="s">
        <v>25</v>
      </c>
      <c r="C50" s="15" t="s">
        <v>47</v>
      </c>
      <c r="D50" s="15" t="s">
        <v>38</v>
      </c>
      <c r="E50" s="15" t="s">
        <v>49</v>
      </c>
      <c r="F50" s="15" t="s">
        <v>203</v>
      </c>
      <c r="G50" s="15" t="s">
        <v>114</v>
      </c>
      <c r="H50" s="15" t="s">
        <v>138</v>
      </c>
      <c r="I50" s="15">
        <v>4</v>
      </c>
      <c r="J50" s="15">
        <v>0</v>
      </c>
      <c r="K50" s="15">
        <v>4</v>
      </c>
      <c r="L50" s="15">
        <v>0</v>
      </c>
      <c r="M50" s="15">
        <f t="shared" si="0"/>
        <v>0</v>
      </c>
      <c r="N50" s="15">
        <v>0</v>
      </c>
      <c r="O50" s="15"/>
      <c r="P50" s="15"/>
      <c r="Q50" s="15"/>
      <c r="R50" s="15"/>
      <c r="S50" s="26"/>
    </row>
    <row r="51" spans="1:19" x14ac:dyDescent="0.25">
      <c r="A51" s="25">
        <v>40</v>
      </c>
      <c r="B51" s="15" t="s">
        <v>28</v>
      </c>
      <c r="C51" s="15" t="s">
        <v>30</v>
      </c>
      <c r="D51" s="15" t="s">
        <v>38</v>
      </c>
      <c r="E51" s="15" t="s">
        <v>49</v>
      </c>
      <c r="F51" s="15" t="s">
        <v>203</v>
      </c>
      <c r="G51" s="15" t="s">
        <v>114</v>
      </c>
      <c r="H51" s="16">
        <v>8400</v>
      </c>
      <c r="I51" s="15">
        <v>2</v>
      </c>
      <c r="J51" s="15">
        <f t="shared" si="3"/>
        <v>16800</v>
      </c>
      <c r="K51" s="15">
        <v>2</v>
      </c>
      <c r="L51" s="15">
        <f t="shared" si="2"/>
        <v>16800</v>
      </c>
      <c r="M51" s="15">
        <f t="shared" si="0"/>
        <v>0</v>
      </c>
      <c r="N51" s="15">
        <f t="shared" si="1"/>
        <v>0</v>
      </c>
      <c r="O51" s="15"/>
      <c r="P51" s="15"/>
      <c r="Q51" s="15"/>
      <c r="R51" s="15"/>
      <c r="S51" s="26"/>
    </row>
    <row r="52" spans="1:19" x14ac:dyDescent="0.25">
      <c r="A52" s="25">
        <v>41</v>
      </c>
      <c r="B52" s="15" t="s">
        <v>27</v>
      </c>
      <c r="C52" s="15" t="s">
        <v>30</v>
      </c>
      <c r="D52" s="15" t="s">
        <v>38</v>
      </c>
      <c r="E52" s="15" t="s">
        <v>49</v>
      </c>
      <c r="F52" s="15" t="s">
        <v>203</v>
      </c>
      <c r="G52" s="15" t="s">
        <v>114</v>
      </c>
      <c r="H52" s="16">
        <v>8460</v>
      </c>
      <c r="I52" s="15">
        <v>1</v>
      </c>
      <c r="J52" s="15">
        <f t="shared" si="3"/>
        <v>8460</v>
      </c>
      <c r="K52" s="15">
        <v>1</v>
      </c>
      <c r="L52" s="15">
        <f t="shared" si="2"/>
        <v>8460</v>
      </c>
      <c r="M52" s="15">
        <f t="shared" si="0"/>
        <v>0</v>
      </c>
      <c r="N52" s="15">
        <f t="shared" si="1"/>
        <v>0</v>
      </c>
      <c r="O52" s="15"/>
      <c r="P52" s="15"/>
      <c r="Q52" s="15"/>
      <c r="R52" s="15"/>
      <c r="S52" s="26"/>
    </row>
    <row r="53" spans="1:19" x14ac:dyDescent="0.25">
      <c r="A53" s="25">
        <v>42</v>
      </c>
      <c r="B53" s="15" t="s">
        <v>19</v>
      </c>
      <c r="C53" s="15" t="s">
        <v>30</v>
      </c>
      <c r="D53" s="15" t="s">
        <v>38</v>
      </c>
      <c r="E53" s="15" t="s">
        <v>49</v>
      </c>
      <c r="F53" s="15" t="s">
        <v>203</v>
      </c>
      <c r="G53" s="15" t="s">
        <v>114</v>
      </c>
      <c r="H53" s="16">
        <v>14490</v>
      </c>
      <c r="I53" s="15">
        <v>1</v>
      </c>
      <c r="J53" s="15">
        <f t="shared" si="3"/>
        <v>14490</v>
      </c>
      <c r="K53" s="15">
        <v>0</v>
      </c>
      <c r="L53" s="15">
        <f t="shared" si="2"/>
        <v>0</v>
      </c>
      <c r="M53" s="15">
        <f t="shared" si="0"/>
        <v>1</v>
      </c>
      <c r="N53" s="15">
        <f t="shared" si="1"/>
        <v>14490</v>
      </c>
      <c r="O53" s="15"/>
      <c r="P53" s="15"/>
      <c r="Q53" s="15"/>
      <c r="R53" s="15"/>
      <c r="S53" s="26"/>
    </row>
    <row r="54" spans="1:19" x14ac:dyDescent="0.25">
      <c r="A54" s="25">
        <v>43</v>
      </c>
      <c r="B54" s="15" t="s">
        <v>63</v>
      </c>
      <c r="C54" s="15" t="s">
        <v>30</v>
      </c>
      <c r="D54" s="15" t="s">
        <v>38</v>
      </c>
      <c r="E54" s="15" t="s">
        <v>49</v>
      </c>
      <c r="F54" s="15" t="s">
        <v>203</v>
      </c>
      <c r="G54" s="15" t="s">
        <v>114</v>
      </c>
      <c r="H54" s="16">
        <v>2000</v>
      </c>
      <c r="I54" s="15">
        <v>1</v>
      </c>
      <c r="J54" s="15">
        <f t="shared" si="3"/>
        <v>2000</v>
      </c>
      <c r="K54" s="15">
        <v>1</v>
      </c>
      <c r="L54" s="15">
        <f t="shared" si="2"/>
        <v>2000</v>
      </c>
      <c r="M54" s="15">
        <f t="shared" si="0"/>
        <v>0</v>
      </c>
      <c r="N54" s="15">
        <f t="shared" si="1"/>
        <v>0</v>
      </c>
      <c r="O54" s="15"/>
      <c r="P54" s="15"/>
      <c r="Q54" s="15"/>
      <c r="R54" s="15"/>
      <c r="S54" s="26"/>
    </row>
    <row r="55" spans="1:19" x14ac:dyDescent="0.25">
      <c r="A55" s="25">
        <v>44</v>
      </c>
      <c r="B55" s="15" t="s">
        <v>133</v>
      </c>
      <c r="C55" s="15" t="s">
        <v>47</v>
      </c>
      <c r="D55" s="15" t="s">
        <v>38</v>
      </c>
      <c r="E55" s="15" t="s">
        <v>49</v>
      </c>
      <c r="F55" s="15" t="s">
        <v>203</v>
      </c>
      <c r="G55" s="15" t="s">
        <v>114</v>
      </c>
      <c r="H55" s="16">
        <v>78100</v>
      </c>
      <c r="I55" s="15">
        <v>1</v>
      </c>
      <c r="J55" s="15">
        <f t="shared" si="3"/>
        <v>78100</v>
      </c>
      <c r="K55" s="15">
        <v>1</v>
      </c>
      <c r="L55" s="15">
        <f t="shared" si="2"/>
        <v>78100</v>
      </c>
      <c r="M55" s="15">
        <f t="shared" si="0"/>
        <v>0</v>
      </c>
      <c r="N55" s="15">
        <f t="shared" si="1"/>
        <v>0</v>
      </c>
      <c r="O55" s="15"/>
      <c r="P55" s="15"/>
      <c r="Q55" s="15"/>
      <c r="R55" s="15"/>
      <c r="S55" s="26"/>
    </row>
    <row r="56" spans="1:19" x14ac:dyDescent="0.25">
      <c r="A56" s="25">
        <v>45</v>
      </c>
      <c r="B56" s="15" t="s">
        <v>132</v>
      </c>
      <c r="C56" s="15" t="s">
        <v>47</v>
      </c>
      <c r="D56" s="15" t="s">
        <v>38</v>
      </c>
      <c r="E56" s="15" t="s">
        <v>49</v>
      </c>
      <c r="F56" s="15" t="s">
        <v>203</v>
      </c>
      <c r="G56" s="15" t="s">
        <v>114</v>
      </c>
      <c r="H56" s="16">
        <v>25000</v>
      </c>
      <c r="I56" s="15">
        <v>1</v>
      </c>
      <c r="J56" s="15">
        <f t="shared" si="3"/>
        <v>25000</v>
      </c>
      <c r="K56" s="15">
        <v>1</v>
      </c>
      <c r="L56" s="15">
        <f t="shared" si="2"/>
        <v>25000</v>
      </c>
      <c r="M56" s="15">
        <f t="shared" si="0"/>
        <v>0</v>
      </c>
      <c r="N56" s="15">
        <f t="shared" si="1"/>
        <v>0</v>
      </c>
      <c r="O56" s="15"/>
      <c r="P56" s="15"/>
      <c r="Q56" s="15"/>
      <c r="R56" s="15"/>
      <c r="S56" s="26"/>
    </row>
    <row r="57" spans="1:19" x14ac:dyDescent="0.25">
      <c r="A57" s="25">
        <v>46</v>
      </c>
      <c r="B57" s="15" t="s">
        <v>26</v>
      </c>
      <c r="C57" s="15" t="s">
        <v>30</v>
      </c>
      <c r="D57" s="15" t="s">
        <v>38</v>
      </c>
      <c r="E57" s="15" t="s">
        <v>48</v>
      </c>
      <c r="F57" s="15" t="s">
        <v>203</v>
      </c>
      <c r="G57" s="15" t="s">
        <v>114</v>
      </c>
      <c r="H57" s="16">
        <v>7320</v>
      </c>
      <c r="I57" s="15">
        <v>55</v>
      </c>
      <c r="J57" s="15">
        <f t="shared" si="3"/>
        <v>402600</v>
      </c>
      <c r="K57" s="15">
        <v>55</v>
      </c>
      <c r="L57" s="15">
        <f t="shared" si="2"/>
        <v>402600</v>
      </c>
      <c r="M57" s="15">
        <f t="shared" si="0"/>
        <v>0</v>
      </c>
      <c r="N57" s="15">
        <f t="shared" si="1"/>
        <v>0</v>
      </c>
      <c r="O57" s="15"/>
      <c r="P57" s="15"/>
      <c r="Q57" s="15"/>
      <c r="R57" s="15"/>
      <c r="S57" s="26"/>
    </row>
    <row r="58" spans="1:19" x14ac:dyDescent="0.25">
      <c r="A58" s="25">
        <v>47</v>
      </c>
      <c r="B58" s="15" t="s">
        <v>35</v>
      </c>
      <c r="C58" s="15" t="s">
        <v>30</v>
      </c>
      <c r="D58" s="15" t="s">
        <v>38</v>
      </c>
      <c r="E58" s="15" t="s">
        <v>48</v>
      </c>
      <c r="F58" s="15" t="s">
        <v>203</v>
      </c>
      <c r="G58" s="15" t="s">
        <v>114</v>
      </c>
      <c r="H58" s="16">
        <v>2520</v>
      </c>
      <c r="I58" s="15">
        <v>99</v>
      </c>
      <c r="J58" s="15">
        <f t="shared" si="3"/>
        <v>249480</v>
      </c>
      <c r="K58" s="15">
        <v>99</v>
      </c>
      <c r="L58" s="15">
        <f t="shared" si="2"/>
        <v>249480</v>
      </c>
      <c r="M58" s="15">
        <f t="shared" si="0"/>
        <v>0</v>
      </c>
      <c r="N58" s="15">
        <f t="shared" si="1"/>
        <v>0</v>
      </c>
      <c r="O58" s="15"/>
      <c r="P58" s="15"/>
      <c r="Q58" s="15"/>
      <c r="R58" s="15"/>
      <c r="S58" s="26"/>
    </row>
    <row r="59" spans="1:19" x14ac:dyDescent="0.25">
      <c r="A59" s="25">
        <v>48</v>
      </c>
      <c r="B59" s="15" t="s">
        <v>28</v>
      </c>
      <c r="C59" s="15" t="s">
        <v>30</v>
      </c>
      <c r="D59" s="15" t="s">
        <v>38</v>
      </c>
      <c r="E59" s="15" t="s">
        <v>48</v>
      </c>
      <c r="F59" s="15" t="s">
        <v>203</v>
      </c>
      <c r="G59" s="15" t="s">
        <v>114</v>
      </c>
      <c r="H59" s="16">
        <v>8400</v>
      </c>
      <c r="I59" s="15">
        <v>10</v>
      </c>
      <c r="J59" s="15">
        <f t="shared" si="3"/>
        <v>84000</v>
      </c>
      <c r="K59" s="15">
        <v>10</v>
      </c>
      <c r="L59" s="15">
        <f t="shared" si="2"/>
        <v>84000</v>
      </c>
      <c r="M59" s="15">
        <f t="shared" si="0"/>
        <v>0</v>
      </c>
      <c r="N59" s="15">
        <f t="shared" si="1"/>
        <v>0</v>
      </c>
      <c r="O59" s="15"/>
      <c r="P59" s="15"/>
      <c r="Q59" s="15"/>
      <c r="R59" s="15"/>
      <c r="S59" s="26"/>
    </row>
    <row r="60" spans="1:19" x14ac:dyDescent="0.25">
      <c r="A60" s="25">
        <v>49</v>
      </c>
      <c r="B60" s="15" t="s">
        <v>27</v>
      </c>
      <c r="C60" s="15" t="s">
        <v>30</v>
      </c>
      <c r="D60" s="15" t="s">
        <v>38</v>
      </c>
      <c r="E60" s="15" t="s">
        <v>48</v>
      </c>
      <c r="F60" s="15" t="s">
        <v>203</v>
      </c>
      <c r="G60" s="15" t="s">
        <v>114</v>
      </c>
      <c r="H60" s="16">
        <v>8460</v>
      </c>
      <c r="I60" s="15">
        <v>6</v>
      </c>
      <c r="J60" s="15">
        <f t="shared" si="3"/>
        <v>50760</v>
      </c>
      <c r="K60" s="15">
        <v>6</v>
      </c>
      <c r="L60" s="15">
        <f t="shared" si="2"/>
        <v>50760</v>
      </c>
      <c r="M60" s="15">
        <f t="shared" si="0"/>
        <v>0</v>
      </c>
      <c r="N60" s="15">
        <f t="shared" si="1"/>
        <v>0</v>
      </c>
      <c r="O60" s="15"/>
      <c r="P60" s="15"/>
      <c r="Q60" s="15"/>
      <c r="R60" s="15"/>
      <c r="S60" s="26"/>
    </row>
    <row r="61" spans="1:19" x14ac:dyDescent="0.25">
      <c r="A61" s="25">
        <v>50</v>
      </c>
      <c r="B61" s="15" t="s">
        <v>18</v>
      </c>
      <c r="C61" s="15" t="s">
        <v>30</v>
      </c>
      <c r="D61" s="15" t="s">
        <v>38</v>
      </c>
      <c r="E61" s="15" t="s">
        <v>64</v>
      </c>
      <c r="F61" s="15" t="s">
        <v>203</v>
      </c>
      <c r="G61" s="15" t="s">
        <v>114</v>
      </c>
      <c r="H61" s="16">
        <v>3600</v>
      </c>
      <c r="I61" s="15">
        <v>5</v>
      </c>
      <c r="J61" s="15">
        <f t="shared" si="3"/>
        <v>18000</v>
      </c>
      <c r="K61" s="15">
        <v>5</v>
      </c>
      <c r="L61" s="15">
        <f t="shared" si="2"/>
        <v>18000</v>
      </c>
      <c r="M61" s="15">
        <f t="shared" si="0"/>
        <v>0</v>
      </c>
      <c r="N61" s="15">
        <f t="shared" si="1"/>
        <v>0</v>
      </c>
      <c r="O61" s="15"/>
      <c r="P61" s="15"/>
      <c r="Q61" s="15"/>
      <c r="R61" s="15"/>
      <c r="S61" s="26"/>
    </row>
    <row r="62" spans="1:19" x14ac:dyDescent="0.25">
      <c r="A62" s="25">
        <v>51</v>
      </c>
      <c r="B62" s="15" t="s">
        <v>19</v>
      </c>
      <c r="C62" s="15" t="s">
        <v>30</v>
      </c>
      <c r="D62" s="15" t="s">
        <v>38</v>
      </c>
      <c r="E62" s="15" t="s">
        <v>48</v>
      </c>
      <c r="F62" s="15" t="s">
        <v>203</v>
      </c>
      <c r="G62" s="15" t="s">
        <v>114</v>
      </c>
      <c r="H62" s="16">
        <v>14490</v>
      </c>
      <c r="I62" s="15">
        <v>6</v>
      </c>
      <c r="J62" s="15">
        <f t="shared" si="3"/>
        <v>86940</v>
      </c>
      <c r="K62" s="15">
        <v>6</v>
      </c>
      <c r="L62" s="15">
        <f t="shared" si="2"/>
        <v>86940</v>
      </c>
      <c r="M62" s="15">
        <f t="shared" si="0"/>
        <v>0</v>
      </c>
      <c r="N62" s="15">
        <f t="shared" si="1"/>
        <v>0</v>
      </c>
      <c r="O62" s="15"/>
      <c r="P62" s="15"/>
      <c r="Q62" s="15"/>
      <c r="R62" s="15"/>
      <c r="S62" s="26"/>
    </row>
    <row r="63" spans="1:19" x14ac:dyDescent="0.25">
      <c r="A63" s="25">
        <v>52</v>
      </c>
      <c r="B63" s="15" t="s">
        <v>21</v>
      </c>
      <c r="C63" s="15" t="s">
        <v>30</v>
      </c>
      <c r="D63" s="15" t="s">
        <v>38</v>
      </c>
      <c r="E63" s="15" t="s">
        <v>48</v>
      </c>
      <c r="F63" s="15" t="s">
        <v>203</v>
      </c>
      <c r="G63" s="15" t="s">
        <v>114</v>
      </c>
      <c r="H63" s="16">
        <v>12000</v>
      </c>
      <c r="I63" s="15">
        <v>0</v>
      </c>
      <c r="J63" s="15">
        <f t="shared" si="3"/>
        <v>0</v>
      </c>
      <c r="K63" s="15">
        <v>0</v>
      </c>
      <c r="L63" s="15">
        <f t="shared" si="2"/>
        <v>0</v>
      </c>
      <c r="M63" s="15">
        <f t="shared" si="0"/>
        <v>0</v>
      </c>
      <c r="N63" s="15">
        <f t="shared" si="1"/>
        <v>0</v>
      </c>
      <c r="O63" s="15"/>
      <c r="P63" s="15"/>
      <c r="Q63" s="15"/>
      <c r="R63" s="15"/>
      <c r="S63" s="26"/>
    </row>
    <row r="64" spans="1:19" x14ac:dyDescent="0.25">
      <c r="A64" s="25">
        <v>53</v>
      </c>
      <c r="B64" s="15" t="s">
        <v>26</v>
      </c>
      <c r="C64" s="15" t="s">
        <v>30</v>
      </c>
      <c r="D64" s="15" t="s">
        <v>38</v>
      </c>
      <c r="E64" s="15" t="s">
        <v>61</v>
      </c>
      <c r="F64" s="15" t="s">
        <v>203</v>
      </c>
      <c r="G64" s="15" t="s">
        <v>114</v>
      </c>
      <c r="H64" s="16">
        <v>7320</v>
      </c>
      <c r="I64" s="15">
        <v>21</v>
      </c>
      <c r="J64" s="15">
        <f t="shared" si="3"/>
        <v>153720</v>
      </c>
      <c r="K64" s="15">
        <v>21</v>
      </c>
      <c r="L64" s="15">
        <f t="shared" si="2"/>
        <v>153720</v>
      </c>
      <c r="M64" s="15">
        <f t="shared" si="0"/>
        <v>0</v>
      </c>
      <c r="N64" s="15">
        <f t="shared" si="1"/>
        <v>0</v>
      </c>
      <c r="O64" s="15"/>
      <c r="P64" s="15"/>
      <c r="Q64" s="15"/>
      <c r="R64" s="15"/>
      <c r="S64" s="26"/>
    </row>
    <row r="65" spans="1:19" x14ac:dyDescent="0.25">
      <c r="A65" s="25">
        <v>54</v>
      </c>
      <c r="B65" s="15" t="s">
        <v>35</v>
      </c>
      <c r="C65" s="15" t="s">
        <v>30</v>
      </c>
      <c r="D65" s="15" t="s">
        <v>38</v>
      </c>
      <c r="E65" s="15" t="s">
        <v>61</v>
      </c>
      <c r="F65" s="15" t="s">
        <v>203</v>
      </c>
      <c r="G65" s="15" t="s">
        <v>114</v>
      </c>
      <c r="H65" s="16">
        <v>2520</v>
      </c>
      <c r="I65" s="15">
        <v>25</v>
      </c>
      <c r="J65" s="15">
        <f t="shared" si="3"/>
        <v>63000</v>
      </c>
      <c r="K65" s="15">
        <v>25</v>
      </c>
      <c r="L65" s="15">
        <f t="shared" si="2"/>
        <v>63000</v>
      </c>
      <c r="M65" s="15">
        <f t="shared" si="0"/>
        <v>0</v>
      </c>
      <c r="N65" s="15">
        <f t="shared" si="1"/>
        <v>0</v>
      </c>
      <c r="O65" s="15"/>
      <c r="P65" s="15"/>
      <c r="Q65" s="15"/>
      <c r="R65" s="15"/>
      <c r="S65" s="26"/>
    </row>
    <row r="66" spans="1:19" x14ac:dyDescent="0.25">
      <c r="A66" s="25">
        <v>55</v>
      </c>
      <c r="B66" s="15" t="s">
        <v>28</v>
      </c>
      <c r="C66" s="15" t="s">
        <v>30</v>
      </c>
      <c r="D66" s="15" t="s">
        <v>38</v>
      </c>
      <c r="E66" s="15" t="s">
        <v>61</v>
      </c>
      <c r="F66" s="15" t="s">
        <v>203</v>
      </c>
      <c r="G66" s="15" t="s">
        <v>114</v>
      </c>
      <c r="H66" s="16">
        <v>8400</v>
      </c>
      <c r="I66" s="15">
        <v>3</v>
      </c>
      <c r="J66" s="15">
        <f t="shared" si="3"/>
        <v>25200</v>
      </c>
      <c r="K66" s="15">
        <v>3</v>
      </c>
      <c r="L66" s="15">
        <f t="shared" si="2"/>
        <v>25200</v>
      </c>
      <c r="M66" s="15">
        <f t="shared" si="0"/>
        <v>0</v>
      </c>
      <c r="N66" s="15">
        <f t="shared" si="1"/>
        <v>0</v>
      </c>
      <c r="O66" s="15"/>
      <c r="P66" s="15"/>
      <c r="Q66" s="15"/>
      <c r="R66" s="15"/>
      <c r="S66" s="26"/>
    </row>
    <row r="67" spans="1:19" x14ac:dyDescent="0.25">
      <c r="A67" s="25">
        <v>56</v>
      </c>
      <c r="B67" s="15" t="s">
        <v>27</v>
      </c>
      <c r="C67" s="15" t="s">
        <v>30</v>
      </c>
      <c r="D67" s="15" t="s">
        <v>38</v>
      </c>
      <c r="E67" s="15" t="s">
        <v>61</v>
      </c>
      <c r="F67" s="15" t="s">
        <v>203</v>
      </c>
      <c r="G67" s="15" t="s">
        <v>114</v>
      </c>
      <c r="H67" s="16">
        <v>8460</v>
      </c>
      <c r="I67" s="15">
        <v>1</v>
      </c>
      <c r="J67" s="15">
        <f t="shared" si="3"/>
        <v>8460</v>
      </c>
      <c r="K67" s="15">
        <v>0</v>
      </c>
      <c r="L67" s="15">
        <f t="shared" si="2"/>
        <v>0</v>
      </c>
      <c r="M67" s="15">
        <f t="shared" si="0"/>
        <v>1</v>
      </c>
      <c r="N67" s="15">
        <f t="shared" si="1"/>
        <v>8460</v>
      </c>
      <c r="O67" s="15"/>
      <c r="P67" s="15"/>
      <c r="Q67" s="15"/>
      <c r="R67" s="15"/>
      <c r="S67" s="26"/>
    </row>
    <row r="68" spans="1:19" x14ac:dyDescent="0.25">
      <c r="A68" s="25">
        <v>57</v>
      </c>
      <c r="B68" s="15" t="s">
        <v>18</v>
      </c>
      <c r="C68" s="15" t="s">
        <v>30</v>
      </c>
      <c r="D68" s="15" t="s">
        <v>38</v>
      </c>
      <c r="E68" s="15" t="s">
        <v>61</v>
      </c>
      <c r="F68" s="15" t="s">
        <v>203</v>
      </c>
      <c r="G68" s="15" t="s">
        <v>114</v>
      </c>
      <c r="H68" s="16">
        <v>3600</v>
      </c>
      <c r="I68" s="15">
        <v>1</v>
      </c>
      <c r="J68" s="15">
        <f t="shared" si="3"/>
        <v>3600</v>
      </c>
      <c r="K68" s="15">
        <v>1</v>
      </c>
      <c r="L68" s="15">
        <f t="shared" si="2"/>
        <v>3600</v>
      </c>
      <c r="M68" s="15">
        <f t="shared" si="0"/>
        <v>0</v>
      </c>
      <c r="N68" s="15">
        <f t="shared" si="1"/>
        <v>0</v>
      </c>
      <c r="O68" s="15"/>
      <c r="P68" s="15"/>
      <c r="Q68" s="15"/>
      <c r="R68" s="15"/>
      <c r="S68" s="26"/>
    </row>
    <row r="69" spans="1:19" x14ac:dyDescent="0.25">
      <c r="A69" s="25">
        <v>58</v>
      </c>
      <c r="B69" s="15" t="s">
        <v>19</v>
      </c>
      <c r="C69" s="15" t="s">
        <v>30</v>
      </c>
      <c r="D69" s="15" t="s">
        <v>38</v>
      </c>
      <c r="E69" s="15" t="s">
        <v>61</v>
      </c>
      <c r="F69" s="15" t="s">
        <v>203</v>
      </c>
      <c r="G69" s="15" t="s">
        <v>114</v>
      </c>
      <c r="H69" s="16">
        <v>14490</v>
      </c>
      <c r="I69" s="15">
        <v>5</v>
      </c>
      <c r="J69" s="15">
        <f t="shared" si="3"/>
        <v>72450</v>
      </c>
      <c r="K69" s="15">
        <v>0</v>
      </c>
      <c r="L69" s="15">
        <f t="shared" si="2"/>
        <v>0</v>
      </c>
      <c r="M69" s="15">
        <f t="shared" si="0"/>
        <v>5</v>
      </c>
      <c r="N69" s="15">
        <f t="shared" si="1"/>
        <v>72450</v>
      </c>
      <c r="O69" s="15"/>
      <c r="P69" s="15"/>
      <c r="Q69" s="15"/>
      <c r="R69" s="15"/>
      <c r="S69" s="26"/>
    </row>
    <row r="70" spans="1:19" x14ac:dyDescent="0.25">
      <c r="A70" s="25">
        <v>59</v>
      </c>
      <c r="B70" s="15" t="s">
        <v>21</v>
      </c>
      <c r="C70" s="15" t="s">
        <v>30</v>
      </c>
      <c r="D70" s="15" t="s">
        <v>38</v>
      </c>
      <c r="E70" s="15" t="s">
        <v>61</v>
      </c>
      <c r="F70" s="15" t="s">
        <v>203</v>
      </c>
      <c r="G70" s="15" t="s">
        <v>114</v>
      </c>
      <c r="H70" s="16">
        <v>12000</v>
      </c>
      <c r="I70" s="15">
        <v>4</v>
      </c>
      <c r="J70" s="15">
        <f t="shared" si="3"/>
        <v>48000</v>
      </c>
      <c r="K70" s="15">
        <v>0</v>
      </c>
      <c r="L70" s="15">
        <f t="shared" si="2"/>
        <v>0</v>
      </c>
      <c r="M70" s="15">
        <f t="shared" si="0"/>
        <v>4</v>
      </c>
      <c r="N70" s="15">
        <f t="shared" si="1"/>
        <v>48000</v>
      </c>
      <c r="O70" s="15"/>
      <c r="P70" s="15"/>
      <c r="Q70" s="15"/>
      <c r="R70" s="15"/>
      <c r="S70" s="26"/>
    </row>
    <row r="71" spans="1:19" x14ac:dyDescent="0.25">
      <c r="A71" s="25">
        <v>60</v>
      </c>
      <c r="B71" s="15" t="s">
        <v>39</v>
      </c>
      <c r="C71" s="15" t="s">
        <v>30</v>
      </c>
      <c r="D71" s="15" t="s">
        <v>38</v>
      </c>
      <c r="E71" s="15" t="s">
        <v>61</v>
      </c>
      <c r="F71" s="15" t="s">
        <v>203</v>
      </c>
      <c r="G71" s="15" t="s">
        <v>114</v>
      </c>
      <c r="H71" s="16">
        <v>11760</v>
      </c>
      <c r="I71" s="15">
        <v>2</v>
      </c>
      <c r="J71" s="15">
        <f t="shared" si="3"/>
        <v>23520</v>
      </c>
      <c r="K71" s="15">
        <v>0</v>
      </c>
      <c r="L71" s="15">
        <f t="shared" si="2"/>
        <v>0</v>
      </c>
      <c r="M71" s="15">
        <f t="shared" si="0"/>
        <v>2</v>
      </c>
      <c r="N71" s="15">
        <f t="shared" si="1"/>
        <v>23520</v>
      </c>
      <c r="O71" s="15"/>
      <c r="P71" s="15"/>
      <c r="Q71" s="15"/>
      <c r="R71" s="15"/>
      <c r="S71" s="26"/>
    </row>
    <row r="72" spans="1:19" x14ac:dyDescent="0.25">
      <c r="A72" s="25">
        <v>61</v>
      </c>
      <c r="B72" s="15" t="s">
        <v>111</v>
      </c>
      <c r="C72" s="15" t="s">
        <v>30</v>
      </c>
      <c r="D72" s="15" t="s">
        <v>38</v>
      </c>
      <c r="E72" s="15" t="s">
        <v>61</v>
      </c>
      <c r="F72" s="15" t="s">
        <v>203</v>
      </c>
      <c r="G72" s="15" t="s">
        <v>114</v>
      </c>
      <c r="H72" s="16">
        <v>7320</v>
      </c>
      <c r="I72" s="15">
        <v>4</v>
      </c>
      <c r="J72" s="15">
        <f t="shared" si="3"/>
        <v>29280</v>
      </c>
      <c r="K72" s="15">
        <v>0</v>
      </c>
      <c r="L72" s="15">
        <f t="shared" si="2"/>
        <v>0</v>
      </c>
      <c r="M72" s="15">
        <f t="shared" si="0"/>
        <v>4</v>
      </c>
      <c r="N72" s="15">
        <f t="shared" si="1"/>
        <v>29280</v>
      </c>
      <c r="O72" s="15"/>
      <c r="P72" s="15"/>
      <c r="Q72" s="15"/>
      <c r="R72" s="15"/>
      <c r="S72" s="26"/>
    </row>
    <row r="73" spans="1:19" x14ac:dyDescent="0.25">
      <c r="A73" s="25">
        <v>62</v>
      </c>
      <c r="B73" s="15" t="s">
        <v>112</v>
      </c>
      <c r="C73" s="15" t="s">
        <v>30</v>
      </c>
      <c r="D73" s="15" t="s">
        <v>38</v>
      </c>
      <c r="E73" s="15" t="s">
        <v>61</v>
      </c>
      <c r="F73" s="15" t="s">
        <v>203</v>
      </c>
      <c r="G73" s="15" t="s">
        <v>114</v>
      </c>
      <c r="H73" s="16">
        <v>7320</v>
      </c>
      <c r="I73" s="15">
        <v>2</v>
      </c>
      <c r="J73" s="15">
        <f t="shared" si="3"/>
        <v>14640</v>
      </c>
      <c r="K73" s="15">
        <v>0</v>
      </c>
      <c r="L73" s="15">
        <f t="shared" si="2"/>
        <v>0</v>
      </c>
      <c r="M73" s="15">
        <f t="shared" si="0"/>
        <v>2</v>
      </c>
      <c r="N73" s="15">
        <f t="shared" si="1"/>
        <v>14640</v>
      </c>
      <c r="O73" s="15"/>
      <c r="P73" s="15"/>
      <c r="Q73" s="15"/>
      <c r="R73" s="15"/>
      <c r="S73" s="26"/>
    </row>
    <row r="74" spans="1:19" x14ac:dyDescent="0.25">
      <c r="A74" s="25">
        <v>63</v>
      </c>
      <c r="B74" s="15" t="s">
        <v>27</v>
      </c>
      <c r="C74" s="15" t="s">
        <v>30</v>
      </c>
      <c r="D74" s="15" t="s">
        <v>38</v>
      </c>
      <c r="E74" s="15" t="s">
        <v>219</v>
      </c>
      <c r="F74" s="15" t="s">
        <v>203</v>
      </c>
      <c r="G74" s="15" t="s">
        <v>114</v>
      </c>
      <c r="H74" s="16">
        <v>8460</v>
      </c>
      <c r="I74" s="15">
        <v>2</v>
      </c>
      <c r="J74" s="15">
        <f t="shared" si="3"/>
        <v>16920</v>
      </c>
      <c r="K74" s="15">
        <v>2</v>
      </c>
      <c r="L74" s="15">
        <f t="shared" si="2"/>
        <v>16920</v>
      </c>
      <c r="M74" s="15">
        <f t="shared" ref="M74:M89" si="8">I74-K74</f>
        <v>0</v>
      </c>
      <c r="N74" s="15">
        <f t="shared" ref="N74:N89" si="9">M74*H74</f>
        <v>0</v>
      </c>
      <c r="O74" s="15"/>
      <c r="P74" s="15"/>
      <c r="Q74" s="15"/>
      <c r="R74" s="15"/>
      <c r="S74" s="26"/>
    </row>
    <row r="75" spans="1:19" x14ac:dyDescent="0.25">
      <c r="A75" s="25">
        <v>64</v>
      </c>
      <c r="B75" s="15" t="s">
        <v>26</v>
      </c>
      <c r="C75" s="15" t="s">
        <v>30</v>
      </c>
      <c r="D75" s="15" t="s">
        <v>38</v>
      </c>
      <c r="E75" s="15" t="s">
        <v>218</v>
      </c>
      <c r="F75" s="15" t="s">
        <v>203</v>
      </c>
      <c r="G75" s="15" t="s">
        <v>114</v>
      </c>
      <c r="H75" s="16">
        <v>7320</v>
      </c>
      <c r="I75" s="15">
        <v>2</v>
      </c>
      <c r="J75" s="15">
        <f t="shared" si="3"/>
        <v>14640</v>
      </c>
      <c r="K75" s="15">
        <v>2</v>
      </c>
      <c r="L75" s="15">
        <f t="shared" si="2"/>
        <v>14640</v>
      </c>
      <c r="M75" s="15">
        <f t="shared" si="8"/>
        <v>0</v>
      </c>
      <c r="N75" s="15">
        <f t="shared" si="9"/>
        <v>0</v>
      </c>
      <c r="O75" s="15"/>
      <c r="P75" s="15"/>
      <c r="Q75" s="15"/>
      <c r="R75" s="15"/>
      <c r="S75" s="26"/>
    </row>
    <row r="76" spans="1:19" x14ac:dyDescent="0.25">
      <c r="A76" s="25">
        <v>65</v>
      </c>
      <c r="B76" s="15" t="s">
        <v>35</v>
      </c>
      <c r="C76" s="15" t="s">
        <v>30</v>
      </c>
      <c r="D76" s="15" t="s">
        <v>38</v>
      </c>
      <c r="E76" s="15" t="s">
        <v>113</v>
      </c>
      <c r="F76" s="15" t="s">
        <v>203</v>
      </c>
      <c r="G76" s="15" t="s">
        <v>114</v>
      </c>
      <c r="H76" s="16">
        <v>2250</v>
      </c>
      <c r="I76" s="15">
        <v>4</v>
      </c>
      <c r="J76" s="15">
        <f t="shared" si="3"/>
        <v>9000</v>
      </c>
      <c r="K76" s="15">
        <v>4</v>
      </c>
      <c r="L76" s="15">
        <f t="shared" si="2"/>
        <v>9000</v>
      </c>
      <c r="M76" s="15">
        <f t="shared" si="8"/>
        <v>0</v>
      </c>
      <c r="N76" s="15">
        <f t="shared" si="9"/>
        <v>0</v>
      </c>
      <c r="O76" s="15"/>
      <c r="P76" s="15"/>
      <c r="Q76" s="15"/>
      <c r="R76" s="15"/>
      <c r="S76" s="26"/>
    </row>
    <row r="77" spans="1:19" x14ac:dyDescent="0.25">
      <c r="A77" s="25">
        <v>66</v>
      </c>
      <c r="B77" s="15" t="s">
        <v>19</v>
      </c>
      <c r="C77" s="15" t="s">
        <v>30</v>
      </c>
      <c r="D77" s="15" t="s">
        <v>38</v>
      </c>
      <c r="E77" s="15" t="s">
        <v>219</v>
      </c>
      <c r="F77" s="15" t="s">
        <v>203</v>
      </c>
      <c r="G77" s="15" t="s">
        <v>114</v>
      </c>
      <c r="H77" s="16">
        <v>14940</v>
      </c>
      <c r="I77" s="15">
        <v>2</v>
      </c>
      <c r="J77" s="15">
        <f t="shared" ref="J77" si="10">H77*I77</f>
        <v>29880</v>
      </c>
      <c r="K77" s="15">
        <v>2</v>
      </c>
      <c r="L77" s="15">
        <f t="shared" ref="L77" si="11">K77*H77</f>
        <v>29880</v>
      </c>
      <c r="M77" s="15">
        <f t="shared" si="8"/>
        <v>0</v>
      </c>
      <c r="N77" s="15">
        <f t="shared" si="9"/>
        <v>0</v>
      </c>
      <c r="O77" s="15"/>
      <c r="P77" s="15"/>
      <c r="Q77" s="15"/>
      <c r="R77" s="15"/>
      <c r="S77" s="26"/>
    </row>
    <row r="78" spans="1:19" x14ac:dyDescent="0.25">
      <c r="A78" s="25">
        <v>66</v>
      </c>
      <c r="B78" s="15" t="s">
        <v>19</v>
      </c>
      <c r="C78" s="15" t="s">
        <v>30</v>
      </c>
      <c r="D78" s="15" t="s">
        <v>38</v>
      </c>
      <c r="E78" s="15" t="s">
        <v>113</v>
      </c>
      <c r="F78" s="15" t="s">
        <v>203</v>
      </c>
      <c r="G78" s="15" t="s">
        <v>114</v>
      </c>
      <c r="H78" s="16">
        <v>14940</v>
      </c>
      <c r="I78" s="15">
        <v>2</v>
      </c>
      <c r="J78" s="15">
        <f t="shared" si="3"/>
        <v>29880</v>
      </c>
      <c r="K78" s="15">
        <v>2</v>
      </c>
      <c r="L78" s="15">
        <f t="shared" si="2"/>
        <v>29880</v>
      </c>
      <c r="M78" s="15">
        <f t="shared" si="8"/>
        <v>0</v>
      </c>
      <c r="N78" s="15">
        <f t="shared" si="9"/>
        <v>0</v>
      </c>
      <c r="O78" s="15"/>
      <c r="P78" s="15"/>
      <c r="Q78" s="15"/>
      <c r="R78" s="15"/>
      <c r="S78" s="26"/>
    </row>
    <row r="79" spans="1:19" x14ac:dyDescent="0.25">
      <c r="A79" s="25">
        <v>70</v>
      </c>
      <c r="B79" s="15" t="s">
        <v>28</v>
      </c>
      <c r="C79" s="15" t="s">
        <v>30</v>
      </c>
      <c r="D79" s="15" t="s">
        <v>38</v>
      </c>
      <c r="E79" s="15" t="s">
        <v>113</v>
      </c>
      <c r="F79" s="15" t="s">
        <v>203</v>
      </c>
      <c r="G79" s="15" t="s">
        <v>114</v>
      </c>
      <c r="H79" s="16">
        <v>8400</v>
      </c>
      <c r="I79" s="15">
        <v>7</v>
      </c>
      <c r="J79" s="15">
        <f t="shared" ref="J79:J89" si="12">H79*I79</f>
        <v>58800</v>
      </c>
      <c r="K79" s="15">
        <v>0</v>
      </c>
      <c r="L79" s="15">
        <f t="shared" ref="L79:L89" si="13">K79*H79</f>
        <v>0</v>
      </c>
      <c r="M79" s="15">
        <f t="shared" si="8"/>
        <v>7</v>
      </c>
      <c r="N79" s="15">
        <f t="shared" si="9"/>
        <v>58800</v>
      </c>
      <c r="O79" s="15"/>
      <c r="P79" s="15"/>
      <c r="Q79" s="15"/>
      <c r="R79" s="15"/>
      <c r="S79" s="26"/>
    </row>
    <row r="80" spans="1:19" x14ac:dyDescent="0.25">
      <c r="A80" s="25">
        <v>71</v>
      </c>
      <c r="B80" s="15" t="s">
        <v>27</v>
      </c>
      <c r="C80" s="15" t="s">
        <v>30</v>
      </c>
      <c r="D80" s="15" t="s">
        <v>38</v>
      </c>
      <c r="E80" s="15" t="s">
        <v>220</v>
      </c>
      <c r="F80" s="15" t="s">
        <v>203</v>
      </c>
      <c r="G80" s="15" t="s">
        <v>114</v>
      </c>
      <c r="H80" s="16">
        <v>8460</v>
      </c>
      <c r="I80" s="15">
        <v>1</v>
      </c>
      <c r="J80" s="15">
        <f t="shared" si="12"/>
        <v>8460</v>
      </c>
      <c r="K80" s="15">
        <v>1</v>
      </c>
      <c r="L80" s="15">
        <f t="shared" si="13"/>
        <v>8460</v>
      </c>
      <c r="M80" s="15">
        <f t="shared" si="8"/>
        <v>0</v>
      </c>
      <c r="N80" s="15">
        <f t="shared" si="9"/>
        <v>0</v>
      </c>
      <c r="O80" s="15"/>
      <c r="P80" s="15"/>
      <c r="Q80" s="15"/>
      <c r="R80" s="15"/>
      <c r="S80" s="26"/>
    </row>
    <row r="81" spans="1:19" x14ac:dyDescent="0.25">
      <c r="A81" s="25">
        <v>72</v>
      </c>
      <c r="B81" s="15" t="s">
        <v>109</v>
      </c>
      <c r="C81" s="15" t="s">
        <v>30</v>
      </c>
      <c r="D81" s="15" t="s">
        <v>38</v>
      </c>
      <c r="E81" s="15" t="s">
        <v>220</v>
      </c>
      <c r="F81" s="15" t="s">
        <v>203</v>
      </c>
      <c r="G81" s="15" t="s">
        <v>114</v>
      </c>
      <c r="H81" s="16">
        <v>7320</v>
      </c>
      <c r="I81" s="15">
        <v>6</v>
      </c>
      <c r="J81" s="15">
        <f t="shared" si="12"/>
        <v>43920</v>
      </c>
      <c r="K81" s="15">
        <v>1</v>
      </c>
      <c r="L81" s="15">
        <f t="shared" si="13"/>
        <v>7320</v>
      </c>
      <c r="M81" s="15">
        <f t="shared" si="8"/>
        <v>5</v>
      </c>
      <c r="N81" s="15">
        <f t="shared" si="9"/>
        <v>36600</v>
      </c>
      <c r="O81" s="15"/>
      <c r="P81" s="15"/>
      <c r="Q81" s="15"/>
      <c r="R81" s="15"/>
      <c r="S81" s="26"/>
    </row>
    <row r="82" spans="1:19" x14ac:dyDescent="0.25">
      <c r="A82" s="25">
        <v>74</v>
      </c>
      <c r="B82" s="15" t="s">
        <v>35</v>
      </c>
      <c r="C82" s="15" t="s">
        <v>30</v>
      </c>
      <c r="D82" s="15" t="s">
        <v>38</v>
      </c>
      <c r="E82" s="15" t="s">
        <v>220</v>
      </c>
      <c r="F82" s="15" t="s">
        <v>203</v>
      </c>
      <c r="G82" s="15" t="s">
        <v>114</v>
      </c>
      <c r="H82" s="16">
        <v>2520</v>
      </c>
      <c r="I82" s="15">
        <v>16</v>
      </c>
      <c r="J82" s="15">
        <f t="shared" ref="J82" si="14">H82*I82</f>
        <v>40320</v>
      </c>
      <c r="K82" s="15">
        <v>16</v>
      </c>
      <c r="L82" s="15">
        <f t="shared" ref="L82" si="15">K82*H82</f>
        <v>40320</v>
      </c>
      <c r="M82" s="15">
        <f t="shared" si="8"/>
        <v>0</v>
      </c>
      <c r="N82" s="15">
        <f t="shared" si="9"/>
        <v>0</v>
      </c>
      <c r="O82" s="15"/>
      <c r="P82" s="15"/>
      <c r="Q82" s="15"/>
      <c r="R82" s="15"/>
      <c r="S82" s="26"/>
    </row>
    <row r="83" spans="1:19" x14ac:dyDescent="0.25">
      <c r="A83" s="25">
        <v>74</v>
      </c>
      <c r="B83" s="15" t="s">
        <v>35</v>
      </c>
      <c r="C83" s="15" t="s">
        <v>30</v>
      </c>
      <c r="D83" s="15" t="s">
        <v>38</v>
      </c>
      <c r="E83" s="15" t="s">
        <v>221</v>
      </c>
      <c r="F83" s="15" t="s">
        <v>203</v>
      </c>
      <c r="G83" s="15" t="s">
        <v>114</v>
      </c>
      <c r="H83" s="16">
        <v>2520</v>
      </c>
      <c r="I83" s="15">
        <v>10</v>
      </c>
      <c r="J83" s="15">
        <f t="shared" si="12"/>
        <v>25200</v>
      </c>
      <c r="K83" s="15">
        <v>10</v>
      </c>
      <c r="L83" s="15">
        <f t="shared" si="13"/>
        <v>25200</v>
      </c>
      <c r="M83" s="15">
        <f t="shared" si="8"/>
        <v>0</v>
      </c>
      <c r="N83" s="15">
        <f t="shared" si="9"/>
        <v>0</v>
      </c>
      <c r="O83" s="15"/>
      <c r="P83" s="15"/>
      <c r="Q83" s="15"/>
      <c r="R83" s="15"/>
      <c r="S83" s="26"/>
    </row>
    <row r="84" spans="1:19" x14ac:dyDescent="0.25">
      <c r="A84" s="25">
        <v>75</v>
      </c>
      <c r="B84" s="15" t="s">
        <v>35</v>
      </c>
      <c r="C84" s="15" t="s">
        <v>30</v>
      </c>
      <c r="D84" s="15" t="s">
        <v>38</v>
      </c>
      <c r="E84" s="15" t="s">
        <v>221</v>
      </c>
      <c r="F84" s="15" t="s">
        <v>217</v>
      </c>
      <c r="G84" s="15" t="s">
        <v>114</v>
      </c>
      <c r="H84" s="16">
        <v>2521</v>
      </c>
      <c r="I84" s="15">
        <v>101</v>
      </c>
      <c r="J84" s="15">
        <f t="shared" ref="J84" si="16">H84*I84</f>
        <v>254621</v>
      </c>
      <c r="K84" s="15">
        <v>101</v>
      </c>
      <c r="L84" s="15">
        <f t="shared" ref="L84" si="17">K84*H84</f>
        <v>254621</v>
      </c>
      <c r="M84" s="15">
        <f t="shared" si="8"/>
        <v>0</v>
      </c>
      <c r="N84" s="15">
        <f t="shared" si="9"/>
        <v>0</v>
      </c>
      <c r="O84" s="15"/>
      <c r="P84" s="15"/>
      <c r="Q84" s="15"/>
      <c r="R84" s="15"/>
      <c r="S84" s="26"/>
    </row>
    <row r="85" spans="1:19" x14ac:dyDescent="0.25">
      <c r="A85" s="25">
        <v>75</v>
      </c>
      <c r="B85" s="15" t="s">
        <v>19</v>
      </c>
      <c r="C85" s="15" t="s">
        <v>30</v>
      </c>
      <c r="D85" s="15" t="s">
        <v>38</v>
      </c>
      <c r="E85" s="15" t="s">
        <v>221</v>
      </c>
      <c r="F85" s="15" t="s">
        <v>203</v>
      </c>
      <c r="G85" s="15" t="s">
        <v>114</v>
      </c>
      <c r="H85" s="16">
        <v>14940</v>
      </c>
      <c r="I85" s="15">
        <v>16</v>
      </c>
      <c r="J85" s="15">
        <f t="shared" si="12"/>
        <v>239040</v>
      </c>
      <c r="K85" s="15">
        <v>16</v>
      </c>
      <c r="L85" s="15">
        <f t="shared" si="13"/>
        <v>239040</v>
      </c>
      <c r="M85" s="15">
        <f t="shared" si="8"/>
        <v>0</v>
      </c>
      <c r="N85" s="15">
        <f t="shared" si="9"/>
        <v>0</v>
      </c>
      <c r="O85" s="15"/>
      <c r="P85" s="15"/>
      <c r="Q85" s="15"/>
      <c r="R85" s="15"/>
      <c r="S85" s="26"/>
    </row>
    <row r="86" spans="1:19" x14ac:dyDescent="0.25">
      <c r="A86" s="25">
        <v>70</v>
      </c>
      <c r="B86" s="15" t="s">
        <v>28</v>
      </c>
      <c r="C86" s="15" t="s">
        <v>30</v>
      </c>
      <c r="D86" s="15" t="s">
        <v>38</v>
      </c>
      <c r="E86" s="15" t="s">
        <v>223</v>
      </c>
      <c r="F86" s="15" t="s">
        <v>203</v>
      </c>
      <c r="G86" s="15" t="s">
        <v>114</v>
      </c>
      <c r="H86" s="16">
        <v>8400</v>
      </c>
      <c r="I86" s="15">
        <v>7</v>
      </c>
      <c r="J86" s="15">
        <f t="shared" ref="J86:J87" si="18">H86*I86</f>
        <v>58800</v>
      </c>
      <c r="K86" s="15">
        <v>2</v>
      </c>
      <c r="L86" s="15">
        <f t="shared" ref="L86:L87" si="19">K86*H86</f>
        <v>16800</v>
      </c>
      <c r="M86" s="15">
        <f t="shared" si="8"/>
        <v>5</v>
      </c>
      <c r="N86" s="15">
        <f t="shared" si="9"/>
        <v>42000</v>
      </c>
      <c r="O86" s="15"/>
      <c r="P86" s="15"/>
      <c r="Q86" s="15"/>
      <c r="R86" s="15"/>
      <c r="S86" s="26"/>
    </row>
    <row r="87" spans="1:19" x14ac:dyDescent="0.25">
      <c r="A87" s="25">
        <v>66</v>
      </c>
      <c r="B87" s="15" t="s">
        <v>19</v>
      </c>
      <c r="C87" s="15" t="s">
        <v>30</v>
      </c>
      <c r="D87" s="15" t="s">
        <v>38</v>
      </c>
      <c r="E87" s="15" t="s">
        <v>222</v>
      </c>
      <c r="F87" s="15" t="s">
        <v>203</v>
      </c>
      <c r="G87" s="15" t="s">
        <v>114</v>
      </c>
      <c r="H87" s="16">
        <v>14940</v>
      </c>
      <c r="I87" s="15">
        <v>1</v>
      </c>
      <c r="J87" s="15">
        <f t="shared" si="18"/>
        <v>14940</v>
      </c>
      <c r="K87" s="15">
        <v>1</v>
      </c>
      <c r="L87" s="15">
        <f t="shared" si="19"/>
        <v>14940</v>
      </c>
      <c r="M87" s="15">
        <f t="shared" si="8"/>
        <v>0</v>
      </c>
      <c r="N87" s="15">
        <f t="shared" si="9"/>
        <v>0</v>
      </c>
      <c r="O87" s="15"/>
      <c r="P87" s="15"/>
      <c r="Q87" s="15"/>
      <c r="R87" s="15"/>
      <c r="S87" s="26"/>
    </row>
    <row r="88" spans="1:19" x14ac:dyDescent="0.25">
      <c r="A88" s="25">
        <v>76</v>
      </c>
      <c r="B88" s="15" t="s">
        <v>21</v>
      </c>
      <c r="C88" s="15" t="s">
        <v>30</v>
      </c>
      <c r="D88" s="15" t="s">
        <v>38</v>
      </c>
      <c r="E88" s="15" t="s">
        <v>108</v>
      </c>
      <c r="F88" s="15" t="s">
        <v>203</v>
      </c>
      <c r="G88" s="15" t="s">
        <v>114</v>
      </c>
      <c r="H88" s="16">
        <v>12000</v>
      </c>
      <c r="I88" s="15">
        <v>1</v>
      </c>
      <c r="J88" s="15">
        <f t="shared" si="12"/>
        <v>12000</v>
      </c>
      <c r="K88" s="15">
        <v>0</v>
      </c>
      <c r="L88" s="15">
        <f t="shared" si="13"/>
        <v>0</v>
      </c>
      <c r="M88" s="15">
        <f t="shared" si="8"/>
        <v>1</v>
      </c>
      <c r="N88" s="15">
        <f t="shared" si="9"/>
        <v>12000</v>
      </c>
      <c r="O88" s="15"/>
      <c r="P88" s="15"/>
      <c r="Q88" s="15"/>
      <c r="R88" s="15"/>
      <c r="S88" s="26"/>
    </row>
    <row r="89" spans="1:19" x14ac:dyDescent="0.25">
      <c r="A89" s="25">
        <v>77</v>
      </c>
      <c r="B89" s="15" t="s">
        <v>110</v>
      </c>
      <c r="C89" s="15"/>
      <c r="D89" s="15" t="s">
        <v>38</v>
      </c>
      <c r="E89" s="15" t="s">
        <v>108</v>
      </c>
      <c r="F89" s="15" t="s">
        <v>203</v>
      </c>
      <c r="G89" s="15" t="s">
        <v>114</v>
      </c>
      <c r="H89" s="15"/>
      <c r="I89" s="15">
        <v>1</v>
      </c>
      <c r="J89" s="15">
        <f t="shared" si="12"/>
        <v>0</v>
      </c>
      <c r="K89" s="15">
        <v>1</v>
      </c>
      <c r="L89" s="15">
        <f t="shared" si="13"/>
        <v>0</v>
      </c>
      <c r="M89" s="15">
        <f t="shared" si="8"/>
        <v>0</v>
      </c>
      <c r="N89" s="15">
        <f t="shared" si="9"/>
        <v>0</v>
      </c>
      <c r="O89" s="15"/>
      <c r="P89" s="15"/>
      <c r="Q89" s="15"/>
      <c r="R89" s="15"/>
      <c r="S89" s="26"/>
    </row>
    <row r="90" spans="1:19" ht="15.75" x14ac:dyDescent="0.25">
      <c r="A90" s="27" t="s">
        <v>134</v>
      </c>
      <c r="B90" s="15"/>
      <c r="C90" s="15"/>
      <c r="D90" s="15"/>
      <c r="E90" s="15"/>
      <c r="F90" s="15"/>
      <c r="G90" s="15"/>
      <c r="H90" s="15"/>
      <c r="I90" s="15"/>
      <c r="J90" s="22">
        <f>J9+J10+J11+J12+J13+J14+J15+J16+J17+J18+J19+J20+J21+J22+J23+J24+J25+J26+J27+J28+J29+J30+J31+J32+J33+J34+J35+J36+J37+J38+J39+J41+J44+J45+J46+J47+J48+J49+J50+J51+J52+J53+J54+J55+J56+J57+J58+J59+J60+J61+J62+J63+J64+J65+J66+J67+J68+J69+J70+J71+J72+J73+J74+J75+J76+J78+J79+J80+J81+J83+J85+J88+J89</f>
        <v>4197680</v>
      </c>
      <c r="K90" s="22"/>
      <c r="L90" s="22">
        <f t="shared" ref="L90" si="20">L9+L10+L11+L12+L13+L14+L15+L16+L17+L18+L19+L20+L21+L22+L23+L24+L25+L26+L27+L28+L29+L30+L31+L32+L33+L34+L35+L36+L37+L38+L39+L41+L44+L45+L46+L47+L48+L49+L50+L51+L52+L53+L54+L55+L56+L57+L58+L59+L60+L61+L62+L63+L64+L65+L66+L67+L68+L69+L70+L71+L72+L73+L74+L75+L76+L78+L79+L80+L81+L83+L85+L88+L89</f>
        <v>3774590</v>
      </c>
      <c r="M90" s="22"/>
      <c r="N90" s="22">
        <f t="shared" ref="N90" si="21">N9+N10+N11+N12+N13+N14+N15+N16+N17+N18+N19+N20+N21+N22+N23+N24+N25+N26+N27+N28+N29+N30+N31+N32+N33+N34+N35+N36+N37+N38+N39+N41+N44+N45+N46+N47+N48+N49+N50+N51+N52+N53+N54+N55+N56+N57+N58+N59+N60+N61+N62+N63+N64+N65+N66+N67+N68+N69+N70+N71+N72+N73+N74+N75+N76+N78+N79+N80+N81+N83+N85+N88+N89</f>
        <v>423090</v>
      </c>
      <c r="O90" s="15"/>
      <c r="P90" s="15"/>
      <c r="Q90" s="15"/>
      <c r="R90" s="15"/>
      <c r="S90" s="26"/>
    </row>
    <row r="92" spans="1:19" x14ac:dyDescent="0.25">
      <c r="B92" s="20"/>
    </row>
    <row r="93" spans="1:19" x14ac:dyDescent="0.25">
      <c r="B93" s="58"/>
      <c r="C93" s="58"/>
      <c r="D93" s="58"/>
      <c r="E93" s="58"/>
      <c r="F93" s="58"/>
      <c r="G93" s="58"/>
      <c r="H93" s="58"/>
      <c r="I93" s="58"/>
      <c r="J93" s="58"/>
      <c r="K93" s="58"/>
      <c r="L93" s="58"/>
      <c r="M93" s="58"/>
    </row>
  </sheetData>
  <mergeCells count="24">
    <mergeCell ref="B93:M93"/>
    <mergeCell ref="M6:N6"/>
    <mergeCell ref="F6:F8"/>
    <mergeCell ref="A6:A8"/>
    <mergeCell ref="B6:B8"/>
    <mergeCell ref="C6:C8"/>
    <mergeCell ref="D6:D8"/>
    <mergeCell ref="E6:E8"/>
    <mergeCell ref="C1:I1"/>
    <mergeCell ref="C3:H3"/>
    <mergeCell ref="S6:S8"/>
    <mergeCell ref="I7:I8"/>
    <mergeCell ref="J7:J8"/>
    <mergeCell ref="K7:K8"/>
    <mergeCell ref="L7:L8"/>
    <mergeCell ref="M7:M8"/>
    <mergeCell ref="N7:N8"/>
    <mergeCell ref="O7:P7"/>
    <mergeCell ref="Q7:R7"/>
    <mergeCell ref="O6:R6"/>
    <mergeCell ref="G6:G8"/>
    <mergeCell ref="H6:H8"/>
    <mergeCell ref="I6:J6"/>
    <mergeCell ref="K6:L6"/>
  </mergeCells>
  <pageMargins left="0.7" right="0.7" top="0.75" bottom="0.75" header="0.3" footer="0.3"/>
  <pageSetup scale="5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56"/>
  <sheetViews>
    <sheetView topLeftCell="A8" workbookViewId="0">
      <selection activeCell="S1" sqref="A1:S53"/>
    </sheetView>
  </sheetViews>
  <sheetFormatPr defaultRowHeight="15" x14ac:dyDescent="0.25"/>
  <cols>
    <col min="1" max="1" width="6.5703125" style="17" customWidth="1"/>
    <col min="2" max="2" width="32.140625" style="17" customWidth="1"/>
    <col min="3" max="3" width="19.28515625" style="17" customWidth="1"/>
    <col min="4" max="4" width="14.42578125" style="17" customWidth="1"/>
    <col min="5" max="5" width="15.28515625" style="17" customWidth="1"/>
    <col min="6" max="6" width="13.28515625" style="17" customWidth="1"/>
    <col min="7" max="8" width="9.140625" style="17"/>
    <col min="9" max="9" width="4.5703125" style="17" customWidth="1"/>
    <col min="10" max="10" width="11.28515625" style="17" customWidth="1"/>
    <col min="11" max="11" width="8" style="17" customWidth="1"/>
    <col min="12" max="12" width="12" style="17" customWidth="1"/>
    <col min="13" max="13" width="9.140625" style="17"/>
    <col min="14" max="14" width="10.85546875" style="17" customWidth="1"/>
    <col min="15" max="15" width="9.140625" style="17"/>
    <col min="16" max="16" width="7.140625" style="17" customWidth="1"/>
    <col min="17" max="17" width="9.140625" style="17"/>
    <col min="18" max="18" width="7.28515625" style="17" customWidth="1"/>
    <col min="19" max="19" width="12.5703125" style="17" customWidth="1"/>
    <col min="20" max="16384" width="9.140625" style="17"/>
  </cols>
  <sheetData>
    <row r="1" spans="1:19" ht="18.75" x14ac:dyDescent="0.3">
      <c r="B1" s="44" t="s">
        <v>243</v>
      </c>
      <c r="C1" s="44"/>
      <c r="D1" s="44"/>
      <c r="E1" s="44"/>
      <c r="F1" s="44"/>
      <c r="G1" s="21"/>
      <c r="H1" s="21"/>
    </row>
    <row r="3" spans="1:19" ht="18.75" x14ac:dyDescent="0.3">
      <c r="C3" s="66" t="s">
        <v>74</v>
      </c>
      <c r="D3" s="66"/>
      <c r="E3" s="66"/>
    </row>
    <row r="6" spans="1:19" x14ac:dyDescent="0.25">
      <c r="A6" s="43" t="s">
        <v>0</v>
      </c>
      <c r="B6" s="43" t="s">
        <v>1</v>
      </c>
      <c r="C6" s="43" t="s">
        <v>2</v>
      </c>
      <c r="D6" s="42" t="s">
        <v>3</v>
      </c>
      <c r="E6" s="42" t="s">
        <v>4</v>
      </c>
      <c r="F6" s="42" t="s">
        <v>5</v>
      </c>
      <c r="G6" s="42" t="s">
        <v>6</v>
      </c>
      <c r="H6" s="55" t="s">
        <v>7</v>
      </c>
      <c r="I6" s="42" t="s">
        <v>8</v>
      </c>
      <c r="J6" s="42"/>
      <c r="K6" s="43" t="s">
        <v>9</v>
      </c>
      <c r="L6" s="43"/>
      <c r="M6" s="42" t="s">
        <v>10</v>
      </c>
      <c r="N6" s="42"/>
      <c r="O6" s="55" t="s">
        <v>11</v>
      </c>
      <c r="P6" s="55"/>
      <c r="Q6" s="55"/>
      <c r="R6" s="55"/>
      <c r="S6" s="55" t="s">
        <v>12</v>
      </c>
    </row>
    <row r="7" spans="1:19" x14ac:dyDescent="0.25">
      <c r="A7" s="43"/>
      <c r="B7" s="43"/>
      <c r="C7" s="43"/>
      <c r="D7" s="42"/>
      <c r="E7" s="42"/>
      <c r="F7" s="42"/>
      <c r="G7" s="42"/>
      <c r="H7" s="55"/>
      <c r="I7" s="43" t="s">
        <v>13</v>
      </c>
      <c r="J7" s="43" t="s">
        <v>14</v>
      </c>
      <c r="K7" s="43" t="s">
        <v>13</v>
      </c>
      <c r="L7" s="43" t="s">
        <v>14</v>
      </c>
      <c r="M7" s="43" t="s">
        <v>13</v>
      </c>
      <c r="N7" s="43" t="s">
        <v>14</v>
      </c>
      <c r="O7" s="42" t="s">
        <v>15</v>
      </c>
      <c r="P7" s="42" t="s">
        <v>16</v>
      </c>
      <c r="Q7" s="42" t="s">
        <v>16</v>
      </c>
      <c r="R7" s="42"/>
      <c r="S7" s="55"/>
    </row>
    <row r="8" spans="1:19" x14ac:dyDescent="0.25">
      <c r="A8" s="43"/>
      <c r="B8" s="43"/>
      <c r="C8" s="43"/>
      <c r="D8" s="42"/>
      <c r="E8" s="42"/>
      <c r="F8" s="42"/>
      <c r="G8" s="42"/>
      <c r="H8" s="55"/>
      <c r="I8" s="43"/>
      <c r="J8" s="43"/>
      <c r="K8" s="43"/>
      <c r="L8" s="43"/>
      <c r="M8" s="43"/>
      <c r="N8" s="43"/>
      <c r="O8" s="18" t="s">
        <v>13</v>
      </c>
      <c r="P8" s="18" t="s">
        <v>14</v>
      </c>
      <c r="Q8" s="18" t="s">
        <v>13</v>
      </c>
      <c r="R8" s="18" t="s">
        <v>14</v>
      </c>
      <c r="S8" s="55"/>
    </row>
    <row r="9" spans="1:19" x14ac:dyDescent="0.25">
      <c r="A9" s="15">
        <v>1</v>
      </c>
      <c r="B9" s="15" t="s">
        <v>26</v>
      </c>
      <c r="C9" s="15" t="s">
        <v>30</v>
      </c>
      <c r="D9" s="15" t="s">
        <v>38</v>
      </c>
      <c r="E9" s="15" t="s">
        <v>48</v>
      </c>
      <c r="F9" s="15" t="s">
        <v>203</v>
      </c>
      <c r="G9" s="15" t="s">
        <v>114</v>
      </c>
      <c r="H9" s="16">
        <v>10244</v>
      </c>
      <c r="I9" s="15">
        <v>122</v>
      </c>
      <c r="J9" s="15">
        <f>H9*I9</f>
        <v>1249768</v>
      </c>
      <c r="K9" s="15">
        <v>122</v>
      </c>
      <c r="L9" s="15">
        <f>K9*H9</f>
        <v>1249768</v>
      </c>
      <c r="M9" s="15">
        <f>I9-K9</f>
        <v>0</v>
      </c>
      <c r="N9" s="15">
        <f>M9*H9</f>
        <v>0</v>
      </c>
      <c r="O9" s="15"/>
      <c r="P9" s="15"/>
      <c r="Q9" s="15"/>
      <c r="R9" s="15"/>
      <c r="S9" s="15"/>
    </row>
    <row r="10" spans="1:19" x14ac:dyDescent="0.25">
      <c r="A10" s="15">
        <v>2</v>
      </c>
      <c r="B10" s="15" t="s">
        <v>35</v>
      </c>
      <c r="C10" s="15" t="s">
        <v>30</v>
      </c>
      <c r="D10" s="15" t="s">
        <v>38</v>
      </c>
      <c r="E10" s="15" t="s">
        <v>48</v>
      </c>
      <c r="F10" s="15" t="s">
        <v>203</v>
      </c>
      <c r="G10" s="15" t="s">
        <v>114</v>
      </c>
      <c r="H10" s="16">
        <v>4105</v>
      </c>
      <c r="I10" s="15">
        <v>145</v>
      </c>
      <c r="J10" s="15">
        <f>H10*I10</f>
        <v>595225</v>
      </c>
      <c r="K10" s="15">
        <v>29</v>
      </c>
      <c r="L10" s="15">
        <f>K10*H10</f>
        <v>119045</v>
      </c>
      <c r="M10" s="15">
        <f t="shared" ref="M10:M50" si="0">I10-K10</f>
        <v>116</v>
      </c>
      <c r="N10" s="15">
        <f t="shared" ref="N10:N51" si="1">M10*H10</f>
        <v>476180</v>
      </c>
      <c r="O10" s="15"/>
      <c r="P10" s="15"/>
      <c r="Q10" s="15"/>
      <c r="R10" s="15"/>
      <c r="S10" s="15"/>
    </row>
    <row r="11" spans="1:19" x14ac:dyDescent="0.25">
      <c r="A11" s="15">
        <v>3</v>
      </c>
      <c r="B11" s="15" t="s">
        <v>27</v>
      </c>
      <c r="C11" s="15" t="s">
        <v>30</v>
      </c>
      <c r="D11" s="15" t="s">
        <v>38</v>
      </c>
      <c r="E11" s="15" t="s">
        <v>48</v>
      </c>
      <c r="F11" s="15" t="s">
        <v>203</v>
      </c>
      <c r="G11" s="15" t="s">
        <v>114</v>
      </c>
      <c r="H11" s="16">
        <v>9617</v>
      </c>
      <c r="I11" s="15">
        <v>10</v>
      </c>
      <c r="J11" s="15">
        <f t="shared" ref="J11:J51" si="2">H11*I11</f>
        <v>96170</v>
      </c>
      <c r="K11" s="15">
        <v>3</v>
      </c>
      <c r="L11" s="15">
        <f t="shared" ref="L11:L51" si="3">K11*H11</f>
        <v>28851</v>
      </c>
      <c r="M11" s="15">
        <f t="shared" si="0"/>
        <v>7</v>
      </c>
      <c r="N11" s="15">
        <f t="shared" si="1"/>
        <v>67319</v>
      </c>
      <c r="O11" s="15"/>
      <c r="P11" s="15"/>
      <c r="Q11" s="15"/>
      <c r="R11" s="15"/>
      <c r="S11" s="15"/>
    </row>
    <row r="12" spans="1:19" x14ac:dyDescent="0.25">
      <c r="A12" s="15">
        <v>4</v>
      </c>
      <c r="B12" s="15" t="s">
        <v>18</v>
      </c>
      <c r="C12" s="15" t="s">
        <v>30</v>
      </c>
      <c r="D12" s="15" t="s">
        <v>38</v>
      </c>
      <c r="E12" s="15" t="s">
        <v>48</v>
      </c>
      <c r="F12" s="15" t="s">
        <v>203</v>
      </c>
      <c r="G12" s="15" t="s">
        <v>114</v>
      </c>
      <c r="H12" s="16">
        <v>3800</v>
      </c>
      <c r="I12" s="15">
        <v>10</v>
      </c>
      <c r="J12" s="15">
        <f t="shared" si="2"/>
        <v>38000</v>
      </c>
      <c r="K12" s="15">
        <v>4</v>
      </c>
      <c r="L12" s="15">
        <f t="shared" si="3"/>
        <v>15200</v>
      </c>
      <c r="M12" s="15">
        <f t="shared" si="0"/>
        <v>6</v>
      </c>
      <c r="N12" s="15">
        <f t="shared" si="1"/>
        <v>22800</v>
      </c>
      <c r="O12" s="15"/>
      <c r="P12" s="15"/>
      <c r="Q12" s="15"/>
      <c r="R12" s="15"/>
      <c r="S12" s="15"/>
    </row>
    <row r="13" spans="1:19" x14ac:dyDescent="0.25">
      <c r="A13" s="15">
        <v>5</v>
      </c>
      <c r="B13" s="15" t="s">
        <v>36</v>
      </c>
      <c r="C13" s="15" t="s">
        <v>30</v>
      </c>
      <c r="D13" s="15" t="s">
        <v>38</v>
      </c>
      <c r="E13" s="15" t="s">
        <v>48</v>
      </c>
      <c r="F13" s="15" t="s">
        <v>203</v>
      </c>
      <c r="G13" s="15" t="s">
        <v>114</v>
      </c>
      <c r="H13" s="16">
        <v>2000</v>
      </c>
      <c r="I13" s="15">
        <v>10</v>
      </c>
      <c r="J13" s="15">
        <f t="shared" si="2"/>
        <v>20000</v>
      </c>
      <c r="K13" s="15">
        <v>4</v>
      </c>
      <c r="L13" s="15">
        <f t="shared" si="3"/>
        <v>8000</v>
      </c>
      <c r="M13" s="15">
        <f t="shared" si="0"/>
        <v>6</v>
      </c>
      <c r="N13" s="15">
        <f t="shared" si="1"/>
        <v>12000</v>
      </c>
      <c r="O13" s="15"/>
      <c r="P13" s="15"/>
      <c r="Q13" s="15"/>
      <c r="R13" s="15"/>
      <c r="S13" s="15"/>
    </row>
    <row r="14" spans="1:19" x14ac:dyDescent="0.25">
      <c r="A14" s="15">
        <v>6</v>
      </c>
      <c r="B14" s="15" t="s">
        <v>37</v>
      </c>
      <c r="C14" s="15" t="s">
        <v>30</v>
      </c>
      <c r="D14" s="15" t="s">
        <v>38</v>
      </c>
      <c r="E14" s="15" t="s">
        <v>48</v>
      </c>
      <c r="F14" s="15" t="s">
        <v>203</v>
      </c>
      <c r="G14" s="15" t="s">
        <v>114</v>
      </c>
      <c r="H14" s="16">
        <v>1000</v>
      </c>
      <c r="I14" s="15">
        <v>9</v>
      </c>
      <c r="J14" s="15">
        <f t="shared" si="2"/>
        <v>9000</v>
      </c>
      <c r="K14" s="15">
        <v>1</v>
      </c>
      <c r="L14" s="15">
        <f t="shared" si="3"/>
        <v>1000</v>
      </c>
      <c r="M14" s="15">
        <f t="shared" si="0"/>
        <v>8</v>
      </c>
      <c r="N14" s="15">
        <f t="shared" si="1"/>
        <v>8000</v>
      </c>
      <c r="O14" s="15"/>
      <c r="P14" s="15"/>
      <c r="Q14" s="15"/>
      <c r="R14" s="15"/>
      <c r="S14" s="15"/>
    </row>
    <row r="15" spans="1:19" x14ac:dyDescent="0.25">
      <c r="A15" s="15">
        <v>7</v>
      </c>
      <c r="B15" s="15" t="s">
        <v>19</v>
      </c>
      <c r="C15" s="15" t="s">
        <v>30</v>
      </c>
      <c r="D15" s="15" t="s">
        <v>38</v>
      </c>
      <c r="E15" s="15" t="s">
        <v>48</v>
      </c>
      <c r="F15" s="15" t="s">
        <v>203</v>
      </c>
      <c r="G15" s="15" t="s">
        <v>114</v>
      </c>
      <c r="H15" s="16">
        <v>23341</v>
      </c>
      <c r="I15" s="15">
        <v>9</v>
      </c>
      <c r="J15" s="15">
        <f t="shared" si="2"/>
        <v>210069</v>
      </c>
      <c r="K15" s="15">
        <v>3</v>
      </c>
      <c r="L15" s="15">
        <f t="shared" si="3"/>
        <v>70023</v>
      </c>
      <c r="M15" s="15">
        <f t="shared" si="0"/>
        <v>6</v>
      </c>
      <c r="N15" s="15">
        <f t="shared" si="1"/>
        <v>140046</v>
      </c>
      <c r="O15" s="15"/>
      <c r="P15" s="15"/>
      <c r="Q15" s="15"/>
      <c r="R15" s="15"/>
      <c r="S15" s="15"/>
    </row>
    <row r="16" spans="1:19" x14ac:dyDescent="0.25">
      <c r="A16" s="15">
        <v>8</v>
      </c>
      <c r="B16" s="15" t="s">
        <v>39</v>
      </c>
      <c r="C16" s="15" t="s">
        <v>30</v>
      </c>
      <c r="D16" s="15" t="s">
        <v>38</v>
      </c>
      <c r="E16" s="15" t="s">
        <v>48</v>
      </c>
      <c r="F16" s="15" t="s">
        <v>203</v>
      </c>
      <c r="G16" s="15" t="s">
        <v>114</v>
      </c>
      <c r="H16" s="16">
        <v>20000</v>
      </c>
      <c r="I16" s="15">
        <v>0</v>
      </c>
      <c r="J16" s="15">
        <f t="shared" si="2"/>
        <v>0</v>
      </c>
      <c r="K16" s="15">
        <v>0</v>
      </c>
      <c r="L16" s="15">
        <f t="shared" si="3"/>
        <v>0</v>
      </c>
      <c r="M16" s="15">
        <f t="shared" si="0"/>
        <v>0</v>
      </c>
      <c r="N16" s="15">
        <f t="shared" si="1"/>
        <v>0</v>
      </c>
      <c r="O16" s="15"/>
      <c r="P16" s="15"/>
      <c r="Q16" s="15"/>
      <c r="R16" s="15"/>
      <c r="S16" s="15"/>
    </row>
    <row r="17" spans="1:19" x14ac:dyDescent="0.25">
      <c r="A17" s="15">
        <v>9</v>
      </c>
      <c r="B17" s="15" t="s">
        <v>40</v>
      </c>
      <c r="C17" s="15" t="s">
        <v>47</v>
      </c>
      <c r="D17" s="15" t="s">
        <v>38</v>
      </c>
      <c r="E17" s="15" t="s">
        <v>49</v>
      </c>
      <c r="F17" s="15" t="s">
        <v>203</v>
      </c>
      <c r="G17" s="15" t="s">
        <v>114</v>
      </c>
      <c r="H17" s="16">
        <v>38400</v>
      </c>
      <c r="I17" s="15">
        <v>10</v>
      </c>
      <c r="J17" s="15">
        <f t="shared" si="2"/>
        <v>384000</v>
      </c>
      <c r="K17" s="15">
        <v>10</v>
      </c>
      <c r="L17" s="15">
        <f t="shared" si="3"/>
        <v>384000</v>
      </c>
      <c r="M17" s="15">
        <f t="shared" si="0"/>
        <v>0</v>
      </c>
      <c r="N17" s="15">
        <f t="shared" si="1"/>
        <v>0</v>
      </c>
      <c r="O17" s="15"/>
      <c r="P17" s="15"/>
      <c r="Q17" s="15"/>
      <c r="R17" s="15"/>
      <c r="S17" s="15"/>
    </row>
    <row r="18" spans="1:19" x14ac:dyDescent="0.25">
      <c r="A18" s="15">
        <v>10</v>
      </c>
      <c r="B18" s="15" t="s">
        <v>42</v>
      </c>
      <c r="C18" s="15" t="s">
        <v>30</v>
      </c>
      <c r="D18" s="15" t="s">
        <v>38</v>
      </c>
      <c r="E18" s="15" t="s">
        <v>49</v>
      </c>
      <c r="F18" s="15" t="s">
        <v>203</v>
      </c>
      <c r="G18" s="15" t="s">
        <v>114</v>
      </c>
      <c r="H18" s="16">
        <v>20000</v>
      </c>
      <c r="I18" s="15">
        <v>6</v>
      </c>
      <c r="J18" s="15">
        <f t="shared" si="2"/>
        <v>120000</v>
      </c>
      <c r="K18" s="15">
        <v>6</v>
      </c>
      <c r="L18" s="15">
        <f t="shared" si="3"/>
        <v>120000</v>
      </c>
      <c r="M18" s="15">
        <f t="shared" si="0"/>
        <v>0</v>
      </c>
      <c r="N18" s="15">
        <f t="shared" si="1"/>
        <v>0</v>
      </c>
      <c r="O18" s="15"/>
      <c r="P18" s="15"/>
      <c r="Q18" s="15"/>
      <c r="R18" s="15"/>
      <c r="S18" s="15"/>
    </row>
    <row r="19" spans="1:19" x14ac:dyDescent="0.25">
      <c r="A19" s="15">
        <v>11</v>
      </c>
      <c r="B19" s="15" t="s">
        <v>41</v>
      </c>
      <c r="C19" s="15" t="s">
        <v>30</v>
      </c>
      <c r="D19" s="15" t="s">
        <v>38</v>
      </c>
      <c r="E19" s="15" t="s">
        <v>49</v>
      </c>
      <c r="F19" s="15" t="s">
        <v>203</v>
      </c>
      <c r="G19" s="15" t="s">
        <v>114</v>
      </c>
      <c r="H19" s="16">
        <v>2000</v>
      </c>
      <c r="I19" s="15">
        <v>0</v>
      </c>
      <c r="J19" s="15">
        <f t="shared" si="2"/>
        <v>0</v>
      </c>
      <c r="K19" s="15">
        <v>0</v>
      </c>
      <c r="L19" s="15">
        <f t="shared" si="3"/>
        <v>0</v>
      </c>
      <c r="M19" s="15">
        <f t="shared" si="0"/>
        <v>0</v>
      </c>
      <c r="N19" s="15">
        <f t="shared" si="1"/>
        <v>0</v>
      </c>
      <c r="O19" s="15"/>
      <c r="P19" s="15"/>
      <c r="Q19" s="15"/>
      <c r="R19" s="15"/>
      <c r="S19" s="15"/>
    </row>
    <row r="20" spans="1:19" x14ac:dyDescent="0.25">
      <c r="A20" s="15">
        <v>12</v>
      </c>
      <c r="B20" s="68" t="s">
        <v>135</v>
      </c>
      <c r="C20" s="15" t="s">
        <v>47</v>
      </c>
      <c r="D20" s="15" t="s">
        <v>38</v>
      </c>
      <c r="E20" s="15" t="s">
        <v>49</v>
      </c>
      <c r="F20" s="15" t="s">
        <v>203</v>
      </c>
      <c r="G20" s="15" t="s">
        <v>114</v>
      </c>
      <c r="H20" s="67">
        <v>165654</v>
      </c>
      <c r="I20" s="15">
        <v>18</v>
      </c>
      <c r="J20" s="15">
        <f t="shared" si="2"/>
        <v>2981772</v>
      </c>
      <c r="K20" s="15">
        <v>18</v>
      </c>
      <c r="L20" s="15">
        <f t="shared" si="3"/>
        <v>2981772</v>
      </c>
      <c r="M20" s="15">
        <f t="shared" si="0"/>
        <v>0</v>
      </c>
      <c r="N20" s="15">
        <f t="shared" si="1"/>
        <v>0</v>
      </c>
      <c r="O20" s="15"/>
      <c r="P20" s="15"/>
      <c r="Q20" s="15"/>
      <c r="R20" s="15"/>
      <c r="S20" s="15"/>
    </row>
    <row r="21" spans="1:19" x14ac:dyDescent="0.25">
      <c r="A21" s="15">
        <v>13</v>
      </c>
      <c r="B21" s="68"/>
      <c r="C21" s="15" t="s">
        <v>47</v>
      </c>
      <c r="D21" s="15" t="s">
        <v>38</v>
      </c>
      <c r="E21" s="15" t="s">
        <v>49</v>
      </c>
      <c r="F21" s="15" t="s">
        <v>203</v>
      </c>
      <c r="G21" s="15" t="s">
        <v>114</v>
      </c>
      <c r="H21" s="67"/>
      <c r="I21" s="15">
        <v>18</v>
      </c>
      <c r="J21" s="15">
        <f t="shared" si="2"/>
        <v>0</v>
      </c>
      <c r="K21" s="15">
        <v>18</v>
      </c>
      <c r="L21" s="15">
        <f t="shared" si="3"/>
        <v>0</v>
      </c>
      <c r="M21" s="15">
        <f t="shared" si="0"/>
        <v>0</v>
      </c>
      <c r="N21" s="15">
        <f t="shared" si="1"/>
        <v>0</v>
      </c>
      <c r="O21" s="15"/>
      <c r="P21" s="15"/>
      <c r="Q21" s="15"/>
      <c r="R21" s="15"/>
      <c r="S21" s="15"/>
    </row>
    <row r="22" spans="1:19" x14ac:dyDescent="0.25">
      <c r="A22" s="15">
        <v>14</v>
      </c>
      <c r="B22" s="15" t="s">
        <v>43</v>
      </c>
      <c r="C22" s="15" t="s">
        <v>30</v>
      </c>
      <c r="D22" s="15" t="s">
        <v>38</v>
      </c>
      <c r="E22" s="15" t="s">
        <v>49</v>
      </c>
      <c r="F22" s="15" t="s">
        <v>203</v>
      </c>
      <c r="G22" s="15" t="s">
        <v>114</v>
      </c>
      <c r="H22" s="16">
        <v>4000</v>
      </c>
      <c r="I22" s="15">
        <v>2</v>
      </c>
      <c r="J22" s="15">
        <f t="shared" si="2"/>
        <v>8000</v>
      </c>
      <c r="K22" s="15">
        <v>2</v>
      </c>
      <c r="L22" s="15">
        <f t="shared" si="3"/>
        <v>8000</v>
      </c>
      <c r="M22" s="15">
        <f t="shared" si="0"/>
        <v>0</v>
      </c>
      <c r="N22" s="15">
        <f t="shared" si="1"/>
        <v>0</v>
      </c>
      <c r="O22" s="15"/>
      <c r="P22" s="15"/>
      <c r="Q22" s="15"/>
      <c r="R22" s="15"/>
      <c r="S22" s="15"/>
    </row>
    <row r="23" spans="1:19" x14ac:dyDescent="0.25">
      <c r="A23" s="15">
        <v>15</v>
      </c>
      <c r="B23" s="15" t="s">
        <v>44</v>
      </c>
      <c r="C23" s="15" t="s">
        <v>30</v>
      </c>
      <c r="D23" s="15" t="s">
        <v>38</v>
      </c>
      <c r="E23" s="15" t="s">
        <v>49</v>
      </c>
      <c r="F23" s="15" t="s">
        <v>203</v>
      </c>
      <c r="G23" s="15" t="s">
        <v>114</v>
      </c>
      <c r="H23" s="16">
        <v>1500</v>
      </c>
      <c r="I23" s="15">
        <v>0</v>
      </c>
      <c r="J23" s="15">
        <f t="shared" si="2"/>
        <v>0</v>
      </c>
      <c r="K23" s="15">
        <v>0</v>
      </c>
      <c r="L23" s="15">
        <f t="shared" si="3"/>
        <v>0</v>
      </c>
      <c r="M23" s="15">
        <f t="shared" si="0"/>
        <v>0</v>
      </c>
      <c r="N23" s="15">
        <f t="shared" si="1"/>
        <v>0</v>
      </c>
      <c r="O23" s="15"/>
      <c r="P23" s="15"/>
      <c r="Q23" s="15"/>
      <c r="R23" s="15"/>
      <c r="S23" s="15"/>
    </row>
    <row r="24" spans="1:19" x14ac:dyDescent="0.25">
      <c r="A24" s="15">
        <v>16</v>
      </c>
      <c r="B24" s="15" t="s">
        <v>45</v>
      </c>
      <c r="C24" s="15" t="s">
        <v>30</v>
      </c>
      <c r="D24" s="15" t="s">
        <v>38</v>
      </c>
      <c r="E24" s="15" t="s">
        <v>49</v>
      </c>
      <c r="F24" s="15" t="s">
        <v>203</v>
      </c>
      <c r="G24" s="15" t="s">
        <v>114</v>
      </c>
      <c r="H24" s="16">
        <v>20000</v>
      </c>
      <c r="I24" s="15">
        <v>0</v>
      </c>
      <c r="J24" s="15">
        <f t="shared" si="2"/>
        <v>0</v>
      </c>
      <c r="K24" s="15">
        <v>0</v>
      </c>
      <c r="L24" s="15">
        <f t="shared" si="3"/>
        <v>0</v>
      </c>
      <c r="M24" s="15">
        <f t="shared" si="0"/>
        <v>0</v>
      </c>
      <c r="N24" s="15">
        <f t="shared" si="1"/>
        <v>0</v>
      </c>
      <c r="O24" s="15"/>
      <c r="P24" s="15"/>
      <c r="Q24" s="15"/>
      <c r="R24" s="15"/>
      <c r="S24" s="15"/>
    </row>
    <row r="25" spans="1:19" x14ac:dyDescent="0.25">
      <c r="A25" s="15">
        <v>17</v>
      </c>
      <c r="B25" s="15" t="s">
        <v>46</v>
      </c>
      <c r="C25" s="15" t="s">
        <v>30</v>
      </c>
      <c r="D25" s="15" t="s">
        <v>38</v>
      </c>
      <c r="E25" s="15" t="s">
        <v>49</v>
      </c>
      <c r="F25" s="15" t="s">
        <v>203</v>
      </c>
      <c r="G25" s="15" t="s">
        <v>114</v>
      </c>
      <c r="H25" s="16">
        <v>23341</v>
      </c>
      <c r="I25" s="15">
        <v>2</v>
      </c>
      <c r="J25" s="15">
        <f t="shared" si="2"/>
        <v>46682</v>
      </c>
      <c r="K25" s="15">
        <v>2</v>
      </c>
      <c r="L25" s="15">
        <f t="shared" si="3"/>
        <v>46682</v>
      </c>
      <c r="M25" s="15">
        <f t="shared" si="0"/>
        <v>0</v>
      </c>
      <c r="N25" s="15">
        <f t="shared" si="1"/>
        <v>0</v>
      </c>
      <c r="O25" s="15"/>
      <c r="P25" s="15"/>
      <c r="Q25" s="15"/>
      <c r="R25" s="15"/>
      <c r="S25" s="15"/>
    </row>
    <row r="26" spans="1:19" x14ac:dyDescent="0.25">
      <c r="A26" s="15">
        <v>18</v>
      </c>
      <c r="B26" s="15" t="s">
        <v>27</v>
      </c>
      <c r="C26" s="15" t="s">
        <v>30</v>
      </c>
      <c r="D26" s="15" t="s">
        <v>38</v>
      </c>
      <c r="E26" s="15" t="s">
        <v>50</v>
      </c>
      <c r="F26" s="15" t="s">
        <v>203</v>
      </c>
      <c r="G26" s="15" t="s">
        <v>114</v>
      </c>
      <c r="H26" s="16">
        <v>9617</v>
      </c>
      <c r="I26" s="15">
        <v>2</v>
      </c>
      <c r="J26" s="15">
        <f t="shared" si="2"/>
        <v>19234</v>
      </c>
      <c r="K26" s="15">
        <v>2</v>
      </c>
      <c r="L26" s="15">
        <f t="shared" si="3"/>
        <v>19234</v>
      </c>
      <c r="M26" s="15">
        <f t="shared" si="0"/>
        <v>0</v>
      </c>
      <c r="N26" s="15">
        <f t="shared" si="1"/>
        <v>0</v>
      </c>
      <c r="O26" s="15"/>
      <c r="P26" s="15"/>
      <c r="Q26" s="15"/>
      <c r="R26" s="15"/>
      <c r="S26" s="15"/>
    </row>
    <row r="27" spans="1:19" x14ac:dyDescent="0.25">
      <c r="A27" s="15">
        <v>19</v>
      </c>
      <c r="B27" s="15" t="s">
        <v>18</v>
      </c>
      <c r="C27" s="15" t="s">
        <v>30</v>
      </c>
      <c r="D27" s="15" t="s">
        <v>38</v>
      </c>
      <c r="E27" s="15" t="s">
        <v>50</v>
      </c>
      <c r="F27" s="15" t="s">
        <v>203</v>
      </c>
      <c r="G27" s="15" t="s">
        <v>114</v>
      </c>
      <c r="H27" s="16">
        <v>3800</v>
      </c>
      <c r="I27" s="15">
        <v>5</v>
      </c>
      <c r="J27" s="15">
        <f t="shared" si="2"/>
        <v>19000</v>
      </c>
      <c r="K27" s="15">
        <v>5</v>
      </c>
      <c r="L27" s="15">
        <f t="shared" si="3"/>
        <v>19000</v>
      </c>
      <c r="M27" s="15">
        <f t="shared" si="0"/>
        <v>0</v>
      </c>
      <c r="N27" s="15">
        <f t="shared" si="1"/>
        <v>0</v>
      </c>
      <c r="O27" s="15"/>
      <c r="P27" s="15"/>
      <c r="Q27" s="15"/>
      <c r="R27" s="15"/>
      <c r="S27" s="15"/>
    </row>
    <row r="28" spans="1:19" x14ac:dyDescent="0.25">
      <c r="A28" s="15">
        <v>20</v>
      </c>
      <c r="B28" s="15" t="s">
        <v>21</v>
      </c>
      <c r="C28" s="15" t="s">
        <v>30</v>
      </c>
      <c r="D28" s="15" t="s">
        <v>38</v>
      </c>
      <c r="E28" s="15" t="s">
        <v>50</v>
      </c>
      <c r="F28" s="15" t="s">
        <v>203</v>
      </c>
      <c r="G28" s="15" t="s">
        <v>114</v>
      </c>
      <c r="H28" s="16">
        <v>21300</v>
      </c>
      <c r="I28" s="15">
        <v>2</v>
      </c>
      <c r="J28" s="15">
        <f t="shared" si="2"/>
        <v>42600</v>
      </c>
      <c r="K28" s="15">
        <v>2</v>
      </c>
      <c r="L28" s="15">
        <f t="shared" si="3"/>
        <v>42600</v>
      </c>
      <c r="M28" s="15">
        <f t="shared" si="0"/>
        <v>0</v>
      </c>
      <c r="N28" s="15">
        <f t="shared" si="1"/>
        <v>0</v>
      </c>
      <c r="O28" s="15"/>
      <c r="P28" s="15"/>
      <c r="Q28" s="15"/>
      <c r="R28" s="15"/>
      <c r="S28" s="15"/>
    </row>
    <row r="29" spans="1:19" x14ac:dyDescent="0.25">
      <c r="A29" s="15">
        <v>21</v>
      </c>
      <c r="B29" s="15" t="s">
        <v>23</v>
      </c>
      <c r="C29" s="15" t="s">
        <v>30</v>
      </c>
      <c r="D29" s="15" t="s">
        <v>38</v>
      </c>
      <c r="E29" s="15" t="s">
        <v>50</v>
      </c>
      <c r="F29" s="15" t="s">
        <v>203</v>
      </c>
      <c r="G29" s="15" t="s">
        <v>114</v>
      </c>
      <c r="H29" s="16">
        <v>25000</v>
      </c>
      <c r="I29" s="15">
        <v>1</v>
      </c>
      <c r="J29" s="15">
        <f t="shared" si="2"/>
        <v>25000</v>
      </c>
      <c r="K29" s="15">
        <v>1</v>
      </c>
      <c r="L29" s="15">
        <f t="shared" si="3"/>
        <v>25000</v>
      </c>
      <c r="M29" s="15">
        <f t="shared" si="0"/>
        <v>0</v>
      </c>
      <c r="N29" s="15">
        <f t="shared" si="1"/>
        <v>0</v>
      </c>
      <c r="O29" s="15"/>
      <c r="P29" s="15"/>
      <c r="Q29" s="15"/>
      <c r="R29" s="15"/>
      <c r="S29" s="15"/>
    </row>
    <row r="30" spans="1:19" x14ac:dyDescent="0.25">
      <c r="A30" s="15">
        <v>22</v>
      </c>
      <c r="B30" s="15" t="s">
        <v>25</v>
      </c>
      <c r="C30" s="15" t="s">
        <v>47</v>
      </c>
      <c r="D30" s="15" t="s">
        <v>38</v>
      </c>
      <c r="E30" s="15" t="s">
        <v>50</v>
      </c>
      <c r="F30" s="15" t="s">
        <v>203</v>
      </c>
      <c r="G30" s="15" t="s">
        <v>114</v>
      </c>
      <c r="H30" s="16">
        <v>40500</v>
      </c>
      <c r="I30" s="15">
        <v>1</v>
      </c>
      <c r="J30" s="15">
        <f t="shared" si="2"/>
        <v>40500</v>
      </c>
      <c r="K30" s="15">
        <v>1</v>
      </c>
      <c r="L30" s="15">
        <f t="shared" si="3"/>
        <v>40500</v>
      </c>
      <c r="M30" s="15">
        <f t="shared" si="0"/>
        <v>0</v>
      </c>
      <c r="N30" s="15">
        <f t="shared" si="1"/>
        <v>0</v>
      </c>
      <c r="O30" s="15"/>
      <c r="P30" s="15"/>
      <c r="Q30" s="15"/>
      <c r="R30" s="15"/>
      <c r="S30" s="15"/>
    </row>
    <row r="31" spans="1:19" x14ac:dyDescent="0.25">
      <c r="A31" s="15">
        <v>23</v>
      </c>
      <c r="B31" s="15" t="s">
        <v>136</v>
      </c>
      <c r="C31" s="15" t="s">
        <v>47</v>
      </c>
      <c r="D31" s="15" t="s">
        <v>38</v>
      </c>
      <c r="E31" s="15" t="s">
        <v>50</v>
      </c>
      <c r="F31" s="15" t="s">
        <v>203</v>
      </c>
      <c r="G31" s="15" t="s">
        <v>114</v>
      </c>
      <c r="H31" s="16">
        <v>165645</v>
      </c>
      <c r="I31" s="15">
        <v>0</v>
      </c>
      <c r="J31" s="15">
        <f t="shared" si="2"/>
        <v>0</v>
      </c>
      <c r="K31" s="15">
        <v>0</v>
      </c>
      <c r="L31" s="15">
        <f t="shared" si="3"/>
        <v>0</v>
      </c>
      <c r="M31" s="15">
        <f t="shared" si="0"/>
        <v>0</v>
      </c>
      <c r="N31" s="15">
        <f t="shared" si="1"/>
        <v>0</v>
      </c>
      <c r="O31" s="15"/>
      <c r="P31" s="15"/>
      <c r="Q31" s="15"/>
      <c r="R31" s="15"/>
      <c r="S31" s="15"/>
    </row>
    <row r="32" spans="1:19" x14ac:dyDescent="0.25">
      <c r="A32" s="15">
        <v>24</v>
      </c>
      <c r="B32" s="15" t="s">
        <v>51</v>
      </c>
      <c r="C32" s="15" t="s">
        <v>30</v>
      </c>
      <c r="D32" s="15" t="s">
        <v>38</v>
      </c>
      <c r="E32" s="15" t="s">
        <v>50</v>
      </c>
      <c r="F32" s="15" t="s">
        <v>203</v>
      </c>
      <c r="G32" s="15" t="s">
        <v>114</v>
      </c>
      <c r="H32" s="16">
        <v>21300</v>
      </c>
      <c r="I32" s="15">
        <v>1</v>
      </c>
      <c r="J32" s="15">
        <f t="shared" si="2"/>
        <v>21300</v>
      </c>
      <c r="K32" s="15">
        <v>1</v>
      </c>
      <c r="L32" s="15">
        <f t="shared" si="3"/>
        <v>21300</v>
      </c>
      <c r="M32" s="15">
        <f t="shared" si="0"/>
        <v>0</v>
      </c>
      <c r="N32" s="15">
        <f t="shared" si="1"/>
        <v>0</v>
      </c>
      <c r="O32" s="15"/>
      <c r="P32" s="15"/>
      <c r="Q32" s="15"/>
      <c r="R32" s="15"/>
      <c r="S32" s="15"/>
    </row>
    <row r="33" spans="1:19" x14ac:dyDescent="0.25">
      <c r="A33" s="15">
        <v>25</v>
      </c>
      <c r="B33" s="15" t="s">
        <v>39</v>
      </c>
      <c r="C33" s="15" t="s">
        <v>30</v>
      </c>
      <c r="D33" s="15" t="s">
        <v>38</v>
      </c>
      <c r="E33" s="15" t="s">
        <v>50</v>
      </c>
      <c r="F33" s="15" t="s">
        <v>203</v>
      </c>
      <c r="G33" s="15" t="s">
        <v>114</v>
      </c>
      <c r="H33" s="16">
        <v>20000</v>
      </c>
      <c r="I33" s="15">
        <v>1</v>
      </c>
      <c r="J33" s="15">
        <f t="shared" si="2"/>
        <v>20000</v>
      </c>
      <c r="K33" s="15">
        <v>1</v>
      </c>
      <c r="L33" s="15">
        <f t="shared" si="3"/>
        <v>20000</v>
      </c>
      <c r="M33" s="15">
        <f t="shared" si="0"/>
        <v>0</v>
      </c>
      <c r="N33" s="15">
        <f t="shared" si="1"/>
        <v>0</v>
      </c>
      <c r="O33" s="15"/>
      <c r="P33" s="15"/>
      <c r="Q33" s="15"/>
      <c r="R33" s="15"/>
      <c r="S33" s="15"/>
    </row>
    <row r="34" spans="1:19" x14ac:dyDescent="0.25">
      <c r="A34" s="15">
        <v>26</v>
      </c>
      <c r="B34" s="15" t="s">
        <v>27</v>
      </c>
      <c r="C34" s="15" t="s">
        <v>30</v>
      </c>
      <c r="D34" s="15" t="s">
        <v>38</v>
      </c>
      <c r="E34" s="15" t="s">
        <v>53</v>
      </c>
      <c r="F34" s="15" t="s">
        <v>203</v>
      </c>
      <c r="G34" s="15" t="s">
        <v>114</v>
      </c>
      <c r="H34" s="16">
        <v>9617</v>
      </c>
      <c r="I34" s="15">
        <v>1</v>
      </c>
      <c r="J34" s="15">
        <f t="shared" si="2"/>
        <v>9617</v>
      </c>
      <c r="K34" s="15">
        <v>1</v>
      </c>
      <c r="L34" s="15">
        <f t="shared" si="3"/>
        <v>9617</v>
      </c>
      <c r="M34" s="15">
        <f t="shared" si="0"/>
        <v>0</v>
      </c>
      <c r="N34" s="15">
        <f t="shared" si="1"/>
        <v>0</v>
      </c>
      <c r="O34" s="15"/>
      <c r="P34" s="15"/>
      <c r="Q34" s="15"/>
      <c r="R34" s="15"/>
      <c r="S34" s="15"/>
    </row>
    <row r="35" spans="1:19" x14ac:dyDescent="0.25">
      <c r="A35" s="15">
        <v>27</v>
      </c>
      <c r="B35" s="15" t="s">
        <v>52</v>
      </c>
      <c r="C35" s="15" t="s">
        <v>30</v>
      </c>
      <c r="D35" s="15" t="s">
        <v>38</v>
      </c>
      <c r="E35" s="15" t="s">
        <v>53</v>
      </c>
      <c r="F35" s="15" t="s">
        <v>203</v>
      </c>
      <c r="G35" s="15" t="s">
        <v>114</v>
      </c>
      <c r="H35" s="16">
        <v>2000</v>
      </c>
      <c r="I35" s="15">
        <v>12</v>
      </c>
      <c r="J35" s="15">
        <f t="shared" si="2"/>
        <v>24000</v>
      </c>
      <c r="K35" s="15">
        <v>12</v>
      </c>
      <c r="L35" s="15">
        <f t="shared" si="3"/>
        <v>24000</v>
      </c>
      <c r="M35" s="15">
        <f t="shared" si="0"/>
        <v>0</v>
      </c>
      <c r="N35" s="15">
        <f t="shared" si="1"/>
        <v>0</v>
      </c>
      <c r="O35" s="15"/>
      <c r="P35" s="15"/>
      <c r="Q35" s="15"/>
      <c r="R35" s="15"/>
      <c r="S35" s="15"/>
    </row>
    <row r="36" spans="1:19" x14ac:dyDescent="0.25">
      <c r="A36" s="15">
        <v>28</v>
      </c>
      <c r="B36" s="15" t="s">
        <v>21</v>
      </c>
      <c r="C36" s="15" t="s">
        <v>30</v>
      </c>
      <c r="D36" s="15" t="s">
        <v>38</v>
      </c>
      <c r="E36" s="15" t="s">
        <v>53</v>
      </c>
      <c r="F36" s="15" t="s">
        <v>203</v>
      </c>
      <c r="G36" s="15" t="s">
        <v>114</v>
      </c>
      <c r="H36" s="16">
        <v>21300</v>
      </c>
      <c r="I36" s="15">
        <v>2</v>
      </c>
      <c r="J36" s="15">
        <f t="shared" si="2"/>
        <v>42600</v>
      </c>
      <c r="K36" s="15">
        <v>2</v>
      </c>
      <c r="L36" s="15">
        <f t="shared" si="3"/>
        <v>42600</v>
      </c>
      <c r="M36" s="15">
        <f t="shared" si="0"/>
        <v>0</v>
      </c>
      <c r="N36" s="15">
        <f t="shared" si="1"/>
        <v>0</v>
      </c>
      <c r="O36" s="15"/>
      <c r="P36" s="15"/>
      <c r="Q36" s="15"/>
      <c r="R36" s="15"/>
      <c r="S36" s="15"/>
    </row>
    <row r="37" spans="1:19" x14ac:dyDescent="0.25">
      <c r="A37" s="15">
        <v>29</v>
      </c>
      <c r="B37" s="15" t="s">
        <v>54</v>
      </c>
      <c r="C37" s="15" t="s">
        <v>30</v>
      </c>
      <c r="D37" s="15" t="s">
        <v>38</v>
      </c>
      <c r="E37" s="15" t="s">
        <v>53</v>
      </c>
      <c r="F37" s="15" t="s">
        <v>203</v>
      </c>
      <c r="G37" s="15" t="s">
        <v>114</v>
      </c>
      <c r="H37" s="16">
        <v>20000</v>
      </c>
      <c r="I37" s="15">
        <v>3</v>
      </c>
      <c r="J37" s="15">
        <f t="shared" ref="J37:J39" si="4">H37*I37</f>
        <v>60000</v>
      </c>
      <c r="K37" s="15">
        <v>3</v>
      </c>
      <c r="L37" s="15">
        <f t="shared" ref="L37:L39" si="5">K37*H37</f>
        <v>60000</v>
      </c>
      <c r="M37" s="15">
        <f t="shared" si="0"/>
        <v>0</v>
      </c>
      <c r="N37" s="15">
        <f t="shared" si="1"/>
        <v>0</v>
      </c>
      <c r="O37" s="15"/>
      <c r="P37" s="15"/>
      <c r="Q37" s="15"/>
      <c r="R37" s="15"/>
      <c r="S37" s="15"/>
    </row>
    <row r="38" spans="1:19" x14ac:dyDescent="0.25">
      <c r="A38" s="15">
        <v>30</v>
      </c>
      <c r="B38" s="15" t="s">
        <v>39</v>
      </c>
      <c r="C38" s="15" t="s">
        <v>30</v>
      </c>
      <c r="D38" s="15" t="s">
        <v>38</v>
      </c>
      <c r="E38" s="15" t="s">
        <v>53</v>
      </c>
      <c r="F38" s="15" t="s">
        <v>203</v>
      </c>
      <c r="G38" s="15" t="s">
        <v>114</v>
      </c>
      <c r="H38" s="16">
        <v>20000</v>
      </c>
      <c r="I38" s="15">
        <v>1</v>
      </c>
      <c r="J38" s="15">
        <f t="shared" si="4"/>
        <v>20000</v>
      </c>
      <c r="K38" s="15">
        <v>1</v>
      </c>
      <c r="L38" s="15">
        <f t="shared" si="5"/>
        <v>20000</v>
      </c>
      <c r="M38" s="15">
        <f t="shared" si="0"/>
        <v>0</v>
      </c>
      <c r="N38" s="15">
        <f t="shared" si="1"/>
        <v>0</v>
      </c>
      <c r="O38" s="15"/>
      <c r="P38" s="15"/>
      <c r="Q38" s="15"/>
      <c r="R38" s="15"/>
      <c r="S38" s="15"/>
    </row>
    <row r="39" spans="1:19" x14ac:dyDescent="0.25">
      <c r="A39" s="15">
        <v>31</v>
      </c>
      <c r="B39" s="15" t="s">
        <v>28</v>
      </c>
      <c r="C39" s="15" t="s">
        <v>30</v>
      </c>
      <c r="D39" s="15" t="s">
        <v>38</v>
      </c>
      <c r="E39" s="15" t="s">
        <v>53</v>
      </c>
      <c r="F39" s="15" t="s">
        <v>203</v>
      </c>
      <c r="G39" s="15" t="s">
        <v>114</v>
      </c>
      <c r="H39" s="16">
        <v>2000</v>
      </c>
      <c r="I39" s="15">
        <v>1</v>
      </c>
      <c r="J39" s="15">
        <f t="shared" si="4"/>
        <v>2000</v>
      </c>
      <c r="K39" s="15">
        <v>1</v>
      </c>
      <c r="L39" s="15">
        <f t="shared" si="5"/>
        <v>2000</v>
      </c>
      <c r="M39" s="15">
        <f t="shared" si="0"/>
        <v>0</v>
      </c>
      <c r="N39" s="15">
        <f t="shared" si="1"/>
        <v>0</v>
      </c>
      <c r="O39" s="15"/>
      <c r="P39" s="15"/>
      <c r="Q39" s="15"/>
      <c r="R39" s="15"/>
      <c r="S39" s="15"/>
    </row>
    <row r="40" spans="1:19" x14ac:dyDescent="0.25">
      <c r="A40" s="15">
        <v>32</v>
      </c>
      <c r="B40" s="15" t="s">
        <v>54</v>
      </c>
      <c r="C40" s="15" t="s">
        <v>30</v>
      </c>
      <c r="D40" s="15" t="s">
        <v>38</v>
      </c>
      <c r="E40" s="15" t="s">
        <v>58</v>
      </c>
      <c r="F40" s="15" t="s">
        <v>203</v>
      </c>
      <c r="G40" s="15" t="s">
        <v>114</v>
      </c>
      <c r="H40" s="16">
        <v>20000</v>
      </c>
      <c r="I40" s="15">
        <v>4</v>
      </c>
      <c r="J40" s="15">
        <f t="shared" si="2"/>
        <v>80000</v>
      </c>
      <c r="K40" s="15">
        <v>4</v>
      </c>
      <c r="L40" s="15">
        <f t="shared" si="3"/>
        <v>80000</v>
      </c>
      <c r="M40" s="15">
        <f t="shared" si="0"/>
        <v>0</v>
      </c>
      <c r="N40" s="15">
        <f t="shared" si="1"/>
        <v>0</v>
      </c>
      <c r="O40" s="15"/>
      <c r="P40" s="15"/>
      <c r="Q40" s="15"/>
      <c r="R40" s="15"/>
      <c r="S40" s="15"/>
    </row>
    <row r="41" spans="1:19" x14ac:dyDescent="0.25">
      <c r="A41" s="15">
        <v>33</v>
      </c>
      <c r="B41" s="15" t="s">
        <v>55</v>
      </c>
      <c r="C41" s="15" t="s">
        <v>30</v>
      </c>
      <c r="D41" s="15" t="s">
        <v>38</v>
      </c>
      <c r="E41" s="15" t="s">
        <v>58</v>
      </c>
      <c r="F41" s="15" t="s">
        <v>203</v>
      </c>
      <c r="G41" s="15" t="s">
        <v>114</v>
      </c>
      <c r="H41" s="16">
        <v>2000</v>
      </c>
      <c r="I41" s="15">
        <v>13</v>
      </c>
      <c r="J41" s="15">
        <f t="shared" si="2"/>
        <v>26000</v>
      </c>
      <c r="K41" s="15">
        <v>13</v>
      </c>
      <c r="L41" s="15">
        <f t="shared" si="3"/>
        <v>26000</v>
      </c>
      <c r="M41" s="15">
        <f t="shared" si="0"/>
        <v>0</v>
      </c>
      <c r="N41" s="15">
        <f t="shared" si="1"/>
        <v>0</v>
      </c>
      <c r="O41" s="15"/>
      <c r="P41" s="15"/>
      <c r="Q41" s="15"/>
      <c r="R41" s="15"/>
      <c r="S41" s="15"/>
    </row>
    <row r="42" spans="1:19" x14ac:dyDescent="0.25">
      <c r="A42" s="15">
        <v>34</v>
      </c>
      <c r="B42" s="15" t="s">
        <v>28</v>
      </c>
      <c r="C42" s="15" t="s">
        <v>30</v>
      </c>
      <c r="D42" s="15" t="s">
        <v>38</v>
      </c>
      <c r="E42" s="15" t="s">
        <v>58</v>
      </c>
      <c r="F42" s="15" t="s">
        <v>203</v>
      </c>
      <c r="G42" s="15" t="s">
        <v>114</v>
      </c>
      <c r="H42" s="16">
        <v>2000</v>
      </c>
      <c r="I42" s="15">
        <v>0</v>
      </c>
      <c r="J42" s="15">
        <f t="shared" si="2"/>
        <v>0</v>
      </c>
      <c r="K42" s="15">
        <v>0</v>
      </c>
      <c r="L42" s="15">
        <f t="shared" si="3"/>
        <v>0</v>
      </c>
      <c r="M42" s="15">
        <f t="shared" si="0"/>
        <v>0</v>
      </c>
      <c r="N42" s="15">
        <f t="shared" si="1"/>
        <v>0</v>
      </c>
      <c r="O42" s="15"/>
      <c r="P42" s="15"/>
      <c r="Q42" s="15"/>
      <c r="R42" s="15"/>
      <c r="S42" s="15"/>
    </row>
    <row r="43" spans="1:19" x14ac:dyDescent="0.25">
      <c r="A43" s="15">
        <v>35</v>
      </c>
      <c r="B43" s="15" t="s">
        <v>21</v>
      </c>
      <c r="C43" s="15" t="s">
        <v>30</v>
      </c>
      <c r="D43" s="15" t="s">
        <v>38</v>
      </c>
      <c r="E43" s="15" t="s">
        <v>58</v>
      </c>
      <c r="F43" s="15" t="s">
        <v>203</v>
      </c>
      <c r="G43" s="15" t="s">
        <v>114</v>
      </c>
      <c r="H43" s="16">
        <v>21300</v>
      </c>
      <c r="I43" s="15">
        <v>6</v>
      </c>
      <c r="J43" s="15">
        <f t="shared" si="2"/>
        <v>127800</v>
      </c>
      <c r="K43" s="15">
        <v>6</v>
      </c>
      <c r="L43" s="15">
        <f t="shared" si="3"/>
        <v>127800</v>
      </c>
      <c r="M43" s="15">
        <f t="shared" si="0"/>
        <v>0</v>
      </c>
      <c r="N43" s="15">
        <f t="shared" si="1"/>
        <v>0</v>
      </c>
      <c r="O43" s="15"/>
      <c r="P43" s="15"/>
      <c r="Q43" s="15"/>
      <c r="R43" s="15"/>
      <c r="S43" s="15"/>
    </row>
    <row r="44" spans="1:19" x14ac:dyDescent="0.25">
      <c r="A44" s="15">
        <v>36</v>
      </c>
      <c r="B44" s="15" t="s">
        <v>56</v>
      </c>
      <c r="C44" s="15" t="s">
        <v>30</v>
      </c>
      <c r="D44" s="15" t="s">
        <v>38</v>
      </c>
      <c r="E44" s="15" t="s">
        <v>58</v>
      </c>
      <c r="F44" s="15" t="s">
        <v>203</v>
      </c>
      <c r="G44" s="15" t="s">
        <v>114</v>
      </c>
      <c r="H44" s="16">
        <v>1000</v>
      </c>
      <c r="I44" s="15">
        <v>3</v>
      </c>
      <c r="J44" s="15">
        <f t="shared" si="2"/>
        <v>3000</v>
      </c>
      <c r="K44" s="15">
        <v>3</v>
      </c>
      <c r="L44" s="15">
        <f t="shared" si="3"/>
        <v>3000</v>
      </c>
      <c r="M44" s="15">
        <f t="shared" si="0"/>
        <v>0</v>
      </c>
      <c r="N44" s="15">
        <f t="shared" si="1"/>
        <v>0</v>
      </c>
      <c r="O44" s="15"/>
      <c r="P44" s="15"/>
      <c r="Q44" s="15"/>
      <c r="R44" s="15"/>
      <c r="S44" s="15"/>
    </row>
    <row r="45" spans="1:19" x14ac:dyDescent="0.25">
      <c r="A45" s="15">
        <v>37</v>
      </c>
      <c r="B45" s="15" t="s">
        <v>23</v>
      </c>
      <c r="C45" s="15" t="s">
        <v>30</v>
      </c>
      <c r="D45" s="15" t="s">
        <v>38</v>
      </c>
      <c r="E45" s="15" t="s">
        <v>58</v>
      </c>
      <c r="F45" s="15" t="s">
        <v>203</v>
      </c>
      <c r="G45" s="15" t="s">
        <v>114</v>
      </c>
      <c r="H45" s="16">
        <v>25000</v>
      </c>
      <c r="I45" s="15">
        <v>1</v>
      </c>
      <c r="J45" s="15">
        <f t="shared" si="2"/>
        <v>25000</v>
      </c>
      <c r="K45" s="15">
        <v>1</v>
      </c>
      <c r="L45" s="15">
        <f t="shared" si="3"/>
        <v>25000</v>
      </c>
      <c r="M45" s="15">
        <f t="shared" si="0"/>
        <v>0</v>
      </c>
      <c r="N45" s="15">
        <f t="shared" si="1"/>
        <v>0</v>
      </c>
      <c r="O45" s="15"/>
      <c r="P45" s="15"/>
      <c r="Q45" s="15"/>
      <c r="R45" s="15"/>
      <c r="S45" s="15"/>
    </row>
    <row r="46" spans="1:19" x14ac:dyDescent="0.25">
      <c r="A46" s="15">
        <v>38</v>
      </c>
      <c r="B46" s="15" t="s">
        <v>57</v>
      </c>
      <c r="C46" s="15" t="s">
        <v>30</v>
      </c>
      <c r="D46" s="15" t="s">
        <v>38</v>
      </c>
      <c r="E46" s="15" t="s">
        <v>58</v>
      </c>
      <c r="F46" s="15" t="s">
        <v>203</v>
      </c>
      <c r="G46" s="15" t="s">
        <v>114</v>
      </c>
      <c r="H46" s="16">
        <v>21300</v>
      </c>
      <c r="I46" s="15">
        <v>0</v>
      </c>
      <c r="J46" s="15">
        <f t="shared" si="2"/>
        <v>0</v>
      </c>
      <c r="K46" s="15">
        <v>0</v>
      </c>
      <c r="L46" s="15">
        <f t="shared" si="3"/>
        <v>0</v>
      </c>
      <c r="M46" s="15">
        <f t="shared" si="0"/>
        <v>0</v>
      </c>
      <c r="N46" s="15">
        <f t="shared" si="1"/>
        <v>0</v>
      </c>
      <c r="O46" s="15"/>
      <c r="P46" s="15"/>
      <c r="Q46" s="15"/>
      <c r="R46" s="15"/>
      <c r="S46" s="15"/>
    </row>
    <row r="47" spans="1:19" x14ac:dyDescent="0.25">
      <c r="A47" s="15">
        <v>39</v>
      </c>
      <c r="B47" s="15" t="s">
        <v>59</v>
      </c>
      <c r="C47" s="15" t="s">
        <v>30</v>
      </c>
      <c r="D47" s="15" t="s">
        <v>38</v>
      </c>
      <c r="E47" s="15" t="s">
        <v>58</v>
      </c>
      <c r="F47" s="15" t="s">
        <v>203</v>
      </c>
      <c r="G47" s="15" t="s">
        <v>114</v>
      </c>
      <c r="H47" s="16">
        <v>4000</v>
      </c>
      <c r="I47" s="15">
        <v>0</v>
      </c>
      <c r="J47" s="15">
        <f t="shared" si="2"/>
        <v>0</v>
      </c>
      <c r="K47" s="15">
        <v>0</v>
      </c>
      <c r="L47" s="15">
        <f t="shared" si="3"/>
        <v>0</v>
      </c>
      <c r="M47" s="15">
        <f t="shared" si="0"/>
        <v>0</v>
      </c>
      <c r="N47" s="15">
        <f t="shared" si="1"/>
        <v>0</v>
      </c>
      <c r="O47" s="15"/>
      <c r="P47" s="15"/>
      <c r="Q47" s="15"/>
      <c r="R47" s="15"/>
      <c r="S47" s="15"/>
    </row>
    <row r="48" spans="1:19" x14ac:dyDescent="0.25">
      <c r="A48" s="15">
        <v>40</v>
      </c>
      <c r="B48" s="15" t="s">
        <v>28</v>
      </c>
      <c r="C48" s="15" t="s">
        <v>30</v>
      </c>
      <c r="D48" s="15" t="s">
        <v>38</v>
      </c>
      <c r="E48" s="15" t="s">
        <v>60</v>
      </c>
      <c r="F48" s="15" t="s">
        <v>203</v>
      </c>
      <c r="G48" s="15" t="s">
        <v>114</v>
      </c>
      <c r="H48" s="16">
        <v>2000</v>
      </c>
      <c r="I48" s="15">
        <v>1</v>
      </c>
      <c r="J48" s="15">
        <f t="shared" ref="J48" si="6">H48*I48</f>
        <v>2000</v>
      </c>
      <c r="K48" s="15">
        <v>1</v>
      </c>
      <c r="L48" s="15">
        <f t="shared" ref="L48" si="7">K48*H48</f>
        <v>2000</v>
      </c>
      <c r="M48" s="15">
        <f t="shared" si="0"/>
        <v>0</v>
      </c>
      <c r="N48" s="15">
        <f t="shared" si="1"/>
        <v>0</v>
      </c>
      <c r="O48" s="15"/>
      <c r="P48" s="15"/>
      <c r="Q48" s="15"/>
      <c r="R48" s="15"/>
      <c r="S48" s="15"/>
    </row>
    <row r="49" spans="1:19" x14ac:dyDescent="0.25">
      <c r="A49" s="15">
        <v>41</v>
      </c>
      <c r="B49" s="15" t="s">
        <v>21</v>
      </c>
      <c r="C49" s="15" t="s">
        <v>30</v>
      </c>
      <c r="D49" s="15" t="s">
        <v>38</v>
      </c>
      <c r="E49" s="15" t="s">
        <v>60</v>
      </c>
      <c r="F49" s="15" t="s">
        <v>203</v>
      </c>
      <c r="G49" s="15" t="s">
        <v>114</v>
      </c>
      <c r="H49" s="16">
        <v>21300</v>
      </c>
      <c r="I49" s="15">
        <v>2</v>
      </c>
      <c r="J49" s="15">
        <f t="shared" ref="J49" si="8">H49*I49</f>
        <v>42600</v>
      </c>
      <c r="K49" s="15">
        <v>2</v>
      </c>
      <c r="L49" s="15">
        <f t="shared" ref="L49" si="9">K49*H49</f>
        <v>42600</v>
      </c>
      <c r="M49" s="15">
        <f t="shared" si="0"/>
        <v>0</v>
      </c>
      <c r="N49" s="15">
        <f t="shared" si="1"/>
        <v>0</v>
      </c>
      <c r="O49" s="15"/>
      <c r="P49" s="15"/>
      <c r="Q49" s="15"/>
      <c r="R49" s="15"/>
      <c r="S49" s="15"/>
    </row>
    <row r="50" spans="1:19" x14ac:dyDescent="0.25">
      <c r="A50" s="15">
        <v>42</v>
      </c>
      <c r="B50" s="15" t="s">
        <v>55</v>
      </c>
      <c r="C50" s="15" t="s">
        <v>30</v>
      </c>
      <c r="D50" s="15" t="s">
        <v>38</v>
      </c>
      <c r="E50" s="15" t="s">
        <v>60</v>
      </c>
      <c r="F50" s="15" t="s">
        <v>203</v>
      </c>
      <c r="G50" s="15" t="s">
        <v>114</v>
      </c>
      <c r="H50" s="16">
        <v>2000</v>
      </c>
      <c r="I50" s="15">
        <v>3</v>
      </c>
      <c r="J50" s="15">
        <f t="shared" ref="J50" si="10">H50*I50</f>
        <v>6000</v>
      </c>
      <c r="K50" s="15">
        <v>3</v>
      </c>
      <c r="L50" s="15">
        <f t="shared" ref="L50" si="11">K50*H50</f>
        <v>6000</v>
      </c>
      <c r="M50" s="15">
        <f t="shared" si="0"/>
        <v>0</v>
      </c>
      <c r="N50" s="15">
        <f t="shared" si="1"/>
        <v>0</v>
      </c>
      <c r="O50" s="15"/>
      <c r="P50" s="15"/>
      <c r="Q50" s="15"/>
      <c r="R50" s="15"/>
      <c r="S50" s="15"/>
    </row>
    <row r="51" spans="1:19" x14ac:dyDescent="0.25">
      <c r="A51" s="15">
        <v>43</v>
      </c>
      <c r="B51" s="15" t="s">
        <v>26</v>
      </c>
      <c r="C51" s="15" t="s">
        <v>30</v>
      </c>
      <c r="D51" s="15" t="s">
        <v>38</v>
      </c>
      <c r="E51" s="15" t="s">
        <v>60</v>
      </c>
      <c r="F51" s="15" t="s">
        <v>203</v>
      </c>
      <c r="G51" s="15" t="s">
        <v>114</v>
      </c>
      <c r="H51" s="16">
        <v>10244</v>
      </c>
      <c r="I51" s="15">
        <v>3</v>
      </c>
      <c r="J51" s="15">
        <f t="shared" si="2"/>
        <v>30732</v>
      </c>
      <c r="K51" s="15">
        <v>3</v>
      </c>
      <c r="L51" s="15">
        <f t="shared" si="3"/>
        <v>30732</v>
      </c>
      <c r="M51" s="15">
        <f>I51-K51</f>
        <v>0</v>
      </c>
      <c r="N51" s="15">
        <f t="shared" si="1"/>
        <v>0</v>
      </c>
      <c r="O51" s="15"/>
      <c r="P51" s="15"/>
      <c r="Q51" s="15"/>
      <c r="R51" s="15"/>
      <c r="S51" s="15"/>
    </row>
    <row r="52" spans="1:19" ht="15.75" x14ac:dyDescent="0.25">
      <c r="A52" s="19" t="s">
        <v>134</v>
      </c>
      <c r="B52" s="15"/>
      <c r="C52" s="15"/>
      <c r="D52" s="15"/>
      <c r="E52" s="15"/>
      <c r="F52" s="15"/>
      <c r="G52" s="15"/>
      <c r="H52" s="15"/>
      <c r="I52" s="15"/>
      <c r="J52" s="22">
        <f>J9+J10+J11+J12+J13+J14+J15+J16+J17+J18+J19+J20+J21+J22+J23+J24+J25+J26+J27+J28+J29+J30+J31+J32+J33+J34+J35+J36+J40+J41+J42+J43+J44+J45+J46+J47+J51</f>
        <v>6315069</v>
      </c>
      <c r="K52" s="15"/>
      <c r="L52" s="22">
        <f>L9+L10+L11+L12+L13+L14+L15+L16+L17+L18+L19+L20+L21+L22+L23+L24+L25+L26+L27+L28+L29+L30+L31+L32+L33+L34+L35+L36+L40+L41+L42+L43+L44+L45+L46+L47+L51</f>
        <v>5588724</v>
      </c>
      <c r="M52" s="22"/>
      <c r="N52" s="22">
        <f t="shared" ref="N52" si="12">N9+N10+N11+N12+N13+N14+N15+N16+N17+N18+N19+N20+N21+N22+N23+N24+N25+N26+N27+N28+N29+N30+N31+N32+N33+N34+N35+N36+N40+N41+N42+N43+N44+N45+N46+N47+N51</f>
        <v>726345</v>
      </c>
      <c r="O52" s="15"/>
      <c r="P52" s="15"/>
      <c r="Q52" s="15"/>
      <c r="R52" s="15"/>
      <c r="S52" s="15"/>
    </row>
    <row r="54" spans="1:19" x14ac:dyDescent="0.25">
      <c r="B54" s="20"/>
    </row>
    <row r="55" spans="1:19" x14ac:dyDescent="0.25">
      <c r="B55" s="58"/>
      <c r="C55" s="58"/>
      <c r="D55" s="58"/>
      <c r="E55" s="58"/>
      <c r="F55" s="58"/>
      <c r="G55" s="58"/>
      <c r="H55" s="58"/>
      <c r="I55" s="58"/>
      <c r="J55" s="58"/>
      <c r="K55" s="58"/>
      <c r="L55" s="58"/>
      <c r="M55" s="58"/>
    </row>
    <row r="56" spans="1:19" x14ac:dyDescent="0.25">
      <c r="L56" s="30">
        <f>L52+N52</f>
        <v>6315069</v>
      </c>
    </row>
  </sheetData>
  <mergeCells count="26">
    <mergeCell ref="B55:M55"/>
    <mergeCell ref="H20:H21"/>
    <mergeCell ref="B20:B21"/>
    <mergeCell ref="S6:S8"/>
    <mergeCell ref="I7:I8"/>
    <mergeCell ref="J7:J8"/>
    <mergeCell ref="K7:K8"/>
    <mergeCell ref="L7:L8"/>
    <mergeCell ref="M7:M8"/>
    <mergeCell ref="N7:N8"/>
    <mergeCell ref="O7:P7"/>
    <mergeCell ref="Q7:R7"/>
    <mergeCell ref="O6:R6"/>
    <mergeCell ref="G6:G8"/>
    <mergeCell ref="H6:H8"/>
    <mergeCell ref="I6:J6"/>
    <mergeCell ref="K6:L6"/>
    <mergeCell ref="B1:F1"/>
    <mergeCell ref="C3:E3"/>
    <mergeCell ref="M6:N6"/>
    <mergeCell ref="F6:F8"/>
    <mergeCell ref="A6:A8"/>
    <mergeCell ref="B6:B8"/>
    <mergeCell ref="C6:C8"/>
    <mergeCell ref="D6:D8"/>
    <mergeCell ref="E6:E8"/>
  </mergeCells>
  <pageMargins left="0.7" right="0.7" top="0.75" bottom="0.75" header="0.3" footer="0.3"/>
  <pageSetup scale="5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S35"/>
  <sheetViews>
    <sheetView workbookViewId="0">
      <selection activeCell="S1" sqref="A1:S31"/>
    </sheetView>
  </sheetViews>
  <sheetFormatPr defaultRowHeight="15" x14ac:dyDescent="0.25"/>
  <cols>
    <col min="1" max="1" width="6.85546875" style="17" customWidth="1"/>
    <col min="2" max="2" width="19" style="17" customWidth="1"/>
    <col min="3" max="3" width="16.140625" style="17" customWidth="1"/>
    <col min="4" max="4" width="9.42578125" style="17" customWidth="1"/>
    <col min="5" max="5" width="10.28515625" style="17" customWidth="1"/>
    <col min="6" max="6" width="10.7109375" style="17" customWidth="1"/>
    <col min="7" max="8" width="9.140625" style="17"/>
    <col min="9" max="9" width="6.28515625" style="17" customWidth="1"/>
    <col min="10" max="10" width="11.28515625" style="17" customWidth="1"/>
    <col min="11" max="11" width="6.85546875" style="17" customWidth="1"/>
    <col min="12" max="12" width="12" style="17" customWidth="1"/>
    <col min="13" max="13" width="9.140625" style="17"/>
    <col min="14" max="14" width="10.5703125" style="17" bestFit="1" customWidth="1"/>
    <col min="15" max="16" width="9.140625" style="17"/>
    <col min="17" max="17" width="10.5703125" style="17" customWidth="1"/>
    <col min="18" max="18" width="9.140625" style="17"/>
    <col min="19" max="19" width="11.85546875" style="17" customWidth="1"/>
    <col min="20" max="16384" width="9.140625" style="17"/>
  </cols>
  <sheetData>
    <row r="1" spans="1:19" ht="18.75" x14ac:dyDescent="0.3">
      <c r="C1" s="21" t="s">
        <v>243</v>
      </c>
      <c r="D1" s="21"/>
      <c r="E1" s="21"/>
      <c r="F1" s="21"/>
      <c r="G1" s="21"/>
      <c r="H1" s="21"/>
    </row>
    <row r="3" spans="1:19" ht="18.75" x14ac:dyDescent="0.3">
      <c r="C3" s="45" t="s">
        <v>229</v>
      </c>
      <c r="D3" s="45"/>
    </row>
    <row r="6" spans="1:19" x14ac:dyDescent="0.25">
      <c r="A6" s="43" t="s">
        <v>0</v>
      </c>
      <c r="B6" s="43" t="s">
        <v>1</v>
      </c>
      <c r="C6" s="43" t="s">
        <v>2</v>
      </c>
      <c r="D6" s="43" t="s">
        <v>3</v>
      </c>
      <c r="E6" s="42" t="s">
        <v>4</v>
      </c>
      <c r="F6" s="42" t="s">
        <v>5</v>
      </c>
      <c r="G6" s="42" t="s">
        <v>6</v>
      </c>
      <c r="H6" s="55" t="s">
        <v>7</v>
      </c>
      <c r="I6" s="42" t="s">
        <v>8</v>
      </c>
      <c r="J6" s="42"/>
      <c r="K6" s="43" t="s">
        <v>9</v>
      </c>
      <c r="L6" s="43"/>
      <c r="M6" s="42" t="s">
        <v>10</v>
      </c>
      <c r="N6" s="42"/>
      <c r="O6" s="55" t="s">
        <v>11</v>
      </c>
      <c r="P6" s="55"/>
      <c r="Q6" s="55"/>
      <c r="R6" s="55"/>
      <c r="S6" s="55" t="s">
        <v>12</v>
      </c>
    </row>
    <row r="7" spans="1:19" x14ac:dyDescent="0.25">
      <c r="A7" s="43"/>
      <c r="B7" s="43"/>
      <c r="C7" s="43"/>
      <c r="D7" s="43"/>
      <c r="E7" s="42"/>
      <c r="F7" s="42"/>
      <c r="G7" s="42"/>
      <c r="H7" s="55"/>
      <c r="I7" s="43" t="s">
        <v>13</v>
      </c>
      <c r="J7" s="43" t="s">
        <v>14</v>
      </c>
      <c r="K7" s="43" t="s">
        <v>13</v>
      </c>
      <c r="L7" s="43" t="s">
        <v>14</v>
      </c>
      <c r="M7" s="43" t="s">
        <v>13</v>
      </c>
      <c r="N7" s="43" t="s">
        <v>14</v>
      </c>
      <c r="O7" s="42" t="s">
        <v>216</v>
      </c>
      <c r="P7" s="42" t="s">
        <v>16</v>
      </c>
      <c r="Q7" s="42" t="s">
        <v>16</v>
      </c>
      <c r="R7" s="42"/>
      <c r="S7" s="55"/>
    </row>
    <row r="8" spans="1:19" x14ac:dyDescent="0.25">
      <c r="A8" s="43"/>
      <c r="B8" s="43"/>
      <c r="C8" s="43"/>
      <c r="D8" s="43"/>
      <c r="E8" s="42"/>
      <c r="F8" s="42"/>
      <c r="G8" s="42"/>
      <c r="H8" s="55"/>
      <c r="I8" s="43"/>
      <c r="J8" s="43"/>
      <c r="K8" s="43"/>
      <c r="L8" s="43"/>
      <c r="M8" s="43"/>
      <c r="N8" s="43"/>
      <c r="O8" s="18" t="s">
        <v>13</v>
      </c>
      <c r="P8" s="18" t="s">
        <v>14</v>
      </c>
      <c r="Q8" s="18" t="s">
        <v>13</v>
      </c>
      <c r="R8" s="18" t="s">
        <v>14</v>
      </c>
      <c r="S8" s="55"/>
    </row>
    <row r="9" spans="1:19" ht="17.25" customHeight="1" x14ac:dyDescent="0.25">
      <c r="A9" s="15">
        <v>1</v>
      </c>
      <c r="B9" s="15" t="s">
        <v>28</v>
      </c>
      <c r="C9" s="15" t="s">
        <v>30</v>
      </c>
      <c r="D9" s="15" t="s">
        <v>228</v>
      </c>
      <c r="E9" s="15" t="s">
        <v>73</v>
      </c>
      <c r="F9" s="15" t="s">
        <v>203</v>
      </c>
      <c r="G9" s="15" t="s">
        <v>114</v>
      </c>
      <c r="H9" s="16">
        <v>2000</v>
      </c>
      <c r="I9" s="15">
        <v>1</v>
      </c>
      <c r="J9" s="28">
        <f t="shared" ref="J9:J15" si="0">I9*H9</f>
        <v>2000</v>
      </c>
      <c r="K9" s="15">
        <f t="shared" ref="K9:K15" si="1">I9</f>
        <v>1</v>
      </c>
      <c r="L9" s="28">
        <f t="shared" ref="L9:L15" si="2">K9*H9</f>
        <v>2000</v>
      </c>
      <c r="M9" s="29">
        <f t="shared" ref="M9:M15" si="3">I9-K9</f>
        <v>0</v>
      </c>
      <c r="N9" s="29">
        <f t="shared" ref="N9:N15" si="4">M9*H9</f>
        <v>0</v>
      </c>
      <c r="O9" s="15"/>
      <c r="P9" s="15"/>
      <c r="Q9" s="15"/>
      <c r="R9" s="15"/>
      <c r="S9" s="15"/>
    </row>
    <row r="10" spans="1:19" x14ac:dyDescent="0.25">
      <c r="A10" s="15">
        <v>2</v>
      </c>
      <c r="B10" s="15" t="s">
        <v>78</v>
      </c>
      <c r="C10" s="15" t="s">
        <v>30</v>
      </c>
      <c r="D10" s="15" t="s">
        <v>228</v>
      </c>
      <c r="E10" s="15" t="s">
        <v>73</v>
      </c>
      <c r="F10" s="15" t="s">
        <v>203</v>
      </c>
      <c r="G10" s="15" t="s">
        <v>114</v>
      </c>
      <c r="H10" s="16">
        <v>9230</v>
      </c>
      <c r="I10" s="15">
        <v>1</v>
      </c>
      <c r="J10" s="28">
        <f t="shared" si="0"/>
        <v>9230</v>
      </c>
      <c r="K10" s="15">
        <f t="shared" si="1"/>
        <v>1</v>
      </c>
      <c r="L10" s="28">
        <f t="shared" si="2"/>
        <v>9230</v>
      </c>
      <c r="M10" s="29">
        <f t="shared" si="3"/>
        <v>0</v>
      </c>
      <c r="N10" s="29">
        <f t="shared" si="4"/>
        <v>0</v>
      </c>
      <c r="O10" s="15"/>
      <c r="P10" s="15"/>
      <c r="Q10" s="15"/>
      <c r="R10" s="15"/>
      <c r="S10" s="15"/>
    </row>
    <row r="11" spans="1:19" x14ac:dyDescent="0.25">
      <c r="A11" s="15">
        <v>3</v>
      </c>
      <c r="B11" s="15" t="s">
        <v>69</v>
      </c>
      <c r="C11" s="15" t="s">
        <v>30</v>
      </c>
      <c r="D11" s="15" t="s">
        <v>228</v>
      </c>
      <c r="E11" s="15" t="s">
        <v>73</v>
      </c>
      <c r="F11" s="15" t="s">
        <v>203</v>
      </c>
      <c r="G11" s="15" t="s">
        <v>114</v>
      </c>
      <c r="H11" s="16">
        <v>5396</v>
      </c>
      <c r="I11" s="15">
        <v>2</v>
      </c>
      <c r="J11" s="28">
        <f t="shared" si="0"/>
        <v>10792</v>
      </c>
      <c r="K11" s="15">
        <f t="shared" si="1"/>
        <v>2</v>
      </c>
      <c r="L11" s="28">
        <f t="shared" si="2"/>
        <v>10792</v>
      </c>
      <c r="M11" s="29">
        <f t="shared" si="3"/>
        <v>0</v>
      </c>
      <c r="N11" s="29">
        <f t="shared" si="4"/>
        <v>0</v>
      </c>
      <c r="O11" s="15"/>
      <c r="P11" s="15"/>
      <c r="Q11" s="15"/>
      <c r="R11" s="15"/>
      <c r="S11" s="15"/>
    </row>
    <row r="12" spans="1:19" x14ac:dyDescent="0.25">
      <c r="A12" s="15">
        <v>4</v>
      </c>
      <c r="B12" s="15" t="s">
        <v>18</v>
      </c>
      <c r="C12" s="15" t="s">
        <v>30</v>
      </c>
      <c r="D12" s="15" t="s">
        <v>228</v>
      </c>
      <c r="E12" s="15" t="s">
        <v>73</v>
      </c>
      <c r="F12" s="15" t="s">
        <v>203</v>
      </c>
      <c r="G12" s="15" t="s">
        <v>114</v>
      </c>
      <c r="H12" s="16">
        <v>2000</v>
      </c>
      <c r="I12" s="15">
        <v>1</v>
      </c>
      <c r="J12" s="28">
        <f t="shared" si="0"/>
        <v>2000</v>
      </c>
      <c r="K12" s="15">
        <f t="shared" si="1"/>
        <v>1</v>
      </c>
      <c r="L12" s="28">
        <f t="shared" si="2"/>
        <v>2000</v>
      </c>
      <c r="M12" s="29">
        <f t="shared" si="3"/>
        <v>0</v>
      </c>
      <c r="N12" s="29">
        <f t="shared" si="4"/>
        <v>0</v>
      </c>
      <c r="O12" s="15"/>
      <c r="P12" s="15"/>
      <c r="Q12" s="15"/>
      <c r="R12" s="15"/>
      <c r="S12" s="15"/>
    </row>
    <row r="13" spans="1:19" x14ac:dyDescent="0.25">
      <c r="A13" s="15">
        <v>5</v>
      </c>
      <c r="B13" s="15" t="s">
        <v>27</v>
      </c>
      <c r="C13" s="15" t="s">
        <v>30</v>
      </c>
      <c r="D13" s="15" t="s">
        <v>228</v>
      </c>
      <c r="E13" s="15" t="s">
        <v>73</v>
      </c>
      <c r="F13" s="15" t="s">
        <v>203</v>
      </c>
      <c r="G13" s="15" t="s">
        <v>114</v>
      </c>
      <c r="H13" s="16">
        <v>9617</v>
      </c>
      <c r="I13" s="15">
        <v>1</v>
      </c>
      <c r="J13" s="28">
        <f t="shared" si="0"/>
        <v>9617</v>
      </c>
      <c r="K13" s="15">
        <f t="shared" si="1"/>
        <v>1</v>
      </c>
      <c r="L13" s="28">
        <f t="shared" si="2"/>
        <v>9617</v>
      </c>
      <c r="M13" s="29">
        <f t="shared" si="3"/>
        <v>0</v>
      </c>
      <c r="N13" s="29">
        <f t="shared" si="4"/>
        <v>0</v>
      </c>
      <c r="O13" s="15"/>
      <c r="P13" s="15"/>
      <c r="Q13" s="15"/>
      <c r="R13" s="15"/>
      <c r="S13" s="15"/>
    </row>
    <row r="14" spans="1:19" x14ac:dyDescent="0.25">
      <c r="A14" s="15">
        <v>6</v>
      </c>
      <c r="B14" s="15" t="s">
        <v>72</v>
      </c>
      <c r="C14" s="15" t="s">
        <v>30</v>
      </c>
      <c r="D14" s="15" t="s">
        <v>228</v>
      </c>
      <c r="E14" s="15" t="s">
        <v>73</v>
      </c>
      <c r="F14" s="15" t="s">
        <v>203</v>
      </c>
      <c r="G14" s="15" t="s">
        <v>114</v>
      </c>
      <c r="H14" s="16">
        <v>1500</v>
      </c>
      <c r="I14" s="15">
        <v>25</v>
      </c>
      <c r="J14" s="28">
        <f t="shared" si="0"/>
        <v>37500</v>
      </c>
      <c r="K14" s="15">
        <f t="shared" si="1"/>
        <v>25</v>
      </c>
      <c r="L14" s="28">
        <f t="shared" si="2"/>
        <v>37500</v>
      </c>
      <c r="M14" s="29">
        <f t="shared" si="3"/>
        <v>0</v>
      </c>
      <c r="N14" s="29">
        <f t="shared" si="4"/>
        <v>0</v>
      </c>
      <c r="O14" s="15"/>
      <c r="P14" s="15"/>
      <c r="Q14" s="15"/>
      <c r="R14" s="15"/>
      <c r="S14" s="15"/>
    </row>
    <row r="15" spans="1:19" x14ac:dyDescent="0.25">
      <c r="A15" s="15">
        <v>7</v>
      </c>
      <c r="B15" s="15" t="s">
        <v>21</v>
      </c>
      <c r="C15" s="15" t="s">
        <v>30</v>
      </c>
      <c r="D15" s="15" t="s">
        <v>228</v>
      </c>
      <c r="E15" s="15" t="s">
        <v>73</v>
      </c>
      <c r="F15" s="15" t="s">
        <v>203</v>
      </c>
      <c r="G15" s="15" t="s">
        <v>114</v>
      </c>
      <c r="H15" s="16">
        <v>1000</v>
      </c>
      <c r="I15" s="15">
        <v>1</v>
      </c>
      <c r="J15" s="28">
        <f t="shared" si="0"/>
        <v>1000</v>
      </c>
      <c r="K15" s="15">
        <f t="shared" si="1"/>
        <v>1</v>
      </c>
      <c r="L15" s="28">
        <f t="shared" si="2"/>
        <v>1000</v>
      </c>
      <c r="M15" s="29">
        <f t="shared" si="3"/>
        <v>0</v>
      </c>
      <c r="N15" s="29">
        <f t="shared" si="4"/>
        <v>0</v>
      </c>
      <c r="O15" s="15"/>
      <c r="P15" s="15"/>
      <c r="Q15" s="15"/>
      <c r="R15" s="15"/>
      <c r="S15" s="15"/>
    </row>
    <row r="16" spans="1:19" x14ac:dyDescent="0.25">
      <c r="A16" s="15">
        <v>8</v>
      </c>
      <c r="B16" s="15" t="s">
        <v>26</v>
      </c>
      <c r="C16" s="15" t="s">
        <v>30</v>
      </c>
      <c r="D16" s="15" t="s">
        <v>228</v>
      </c>
      <c r="E16" s="15" t="s">
        <v>224</v>
      </c>
      <c r="F16" s="15" t="s">
        <v>203</v>
      </c>
      <c r="G16" s="15" t="s">
        <v>114</v>
      </c>
      <c r="H16" s="16">
        <v>7320</v>
      </c>
      <c r="I16" s="15">
        <v>28</v>
      </c>
      <c r="J16" s="15">
        <f t="shared" ref="J16:J25" si="5">H16*I16</f>
        <v>204960</v>
      </c>
      <c r="K16" s="15">
        <v>28</v>
      </c>
      <c r="L16" s="15">
        <f t="shared" ref="L16:L25" si="6">K16*H16</f>
        <v>204960</v>
      </c>
      <c r="M16" s="15"/>
      <c r="N16" s="15"/>
      <c r="O16" s="15"/>
      <c r="P16" s="15"/>
      <c r="Q16" s="15"/>
      <c r="R16" s="15"/>
      <c r="S16" s="26"/>
    </row>
    <row r="17" spans="1:19" x14ac:dyDescent="0.25">
      <c r="A17" s="15">
        <v>9</v>
      </c>
      <c r="B17" s="15" t="s">
        <v>28</v>
      </c>
      <c r="C17" s="15" t="s">
        <v>30</v>
      </c>
      <c r="D17" s="15" t="s">
        <v>228</v>
      </c>
      <c r="E17" s="15" t="s">
        <v>224</v>
      </c>
      <c r="F17" s="15" t="s">
        <v>203</v>
      </c>
      <c r="G17" s="15" t="s">
        <v>114</v>
      </c>
      <c r="H17" s="16">
        <v>8400</v>
      </c>
      <c r="I17" s="15">
        <v>1</v>
      </c>
      <c r="J17" s="15">
        <f t="shared" si="5"/>
        <v>8400</v>
      </c>
      <c r="K17" s="15">
        <v>1</v>
      </c>
      <c r="L17" s="15">
        <f t="shared" si="6"/>
        <v>8400</v>
      </c>
      <c r="M17" s="15"/>
      <c r="N17" s="15"/>
      <c r="O17" s="15"/>
      <c r="P17" s="15"/>
      <c r="Q17" s="15"/>
      <c r="R17" s="15"/>
      <c r="S17" s="26"/>
    </row>
    <row r="18" spans="1:19" x14ac:dyDescent="0.25">
      <c r="A18" s="15">
        <v>10</v>
      </c>
      <c r="B18" s="15" t="s">
        <v>19</v>
      </c>
      <c r="C18" s="15" t="s">
        <v>30</v>
      </c>
      <c r="D18" s="15" t="s">
        <v>228</v>
      </c>
      <c r="E18" s="15" t="s">
        <v>226</v>
      </c>
      <c r="F18" s="15" t="s">
        <v>203</v>
      </c>
      <c r="G18" s="15" t="s">
        <v>114</v>
      </c>
      <c r="H18" s="16">
        <v>14490</v>
      </c>
      <c r="I18" s="15">
        <v>1</v>
      </c>
      <c r="J18" s="15">
        <f t="shared" si="5"/>
        <v>14490</v>
      </c>
      <c r="K18" s="15">
        <v>1</v>
      </c>
      <c r="L18" s="15">
        <f t="shared" si="6"/>
        <v>14490</v>
      </c>
      <c r="M18" s="15"/>
      <c r="N18" s="15"/>
      <c r="O18" s="15"/>
      <c r="P18" s="15"/>
      <c r="Q18" s="15"/>
      <c r="R18" s="15"/>
      <c r="S18" s="26"/>
    </row>
    <row r="19" spans="1:19" x14ac:dyDescent="0.25">
      <c r="A19" s="15">
        <v>11</v>
      </c>
      <c r="B19" s="15" t="s">
        <v>55</v>
      </c>
      <c r="C19" s="15" t="s">
        <v>30</v>
      </c>
      <c r="D19" s="15" t="s">
        <v>228</v>
      </c>
      <c r="E19" s="15" t="s">
        <v>107</v>
      </c>
      <c r="F19" s="15" t="s">
        <v>203</v>
      </c>
      <c r="G19" s="15" t="s">
        <v>114</v>
      </c>
      <c r="H19" s="16">
        <v>2000</v>
      </c>
      <c r="I19" s="15">
        <v>4</v>
      </c>
      <c r="J19" s="15">
        <f t="shared" si="5"/>
        <v>8000</v>
      </c>
      <c r="K19" s="15">
        <v>4</v>
      </c>
      <c r="L19" s="15">
        <f t="shared" si="6"/>
        <v>8000</v>
      </c>
      <c r="M19" s="15"/>
      <c r="N19" s="15"/>
      <c r="O19" s="15"/>
      <c r="P19" s="15"/>
      <c r="Q19" s="15"/>
      <c r="R19" s="15"/>
      <c r="S19" s="26"/>
    </row>
    <row r="20" spans="1:19" x14ac:dyDescent="0.25">
      <c r="A20" s="15">
        <v>12</v>
      </c>
      <c r="B20" s="15" t="s">
        <v>19</v>
      </c>
      <c r="C20" s="15" t="s">
        <v>30</v>
      </c>
      <c r="D20" s="15" t="s">
        <v>228</v>
      </c>
      <c r="E20" s="15" t="s">
        <v>227</v>
      </c>
      <c r="F20" s="15" t="s">
        <v>203</v>
      </c>
      <c r="G20" s="15" t="s">
        <v>114</v>
      </c>
      <c r="H20" s="16">
        <v>14490</v>
      </c>
      <c r="I20" s="15">
        <v>1</v>
      </c>
      <c r="J20" s="15">
        <f t="shared" si="5"/>
        <v>14490</v>
      </c>
      <c r="K20" s="15">
        <v>1</v>
      </c>
      <c r="L20" s="15">
        <f t="shared" si="6"/>
        <v>14490</v>
      </c>
      <c r="M20" s="15"/>
      <c r="N20" s="15"/>
      <c r="O20" s="15"/>
      <c r="P20" s="15"/>
      <c r="Q20" s="15"/>
      <c r="R20" s="15"/>
      <c r="S20" s="26"/>
    </row>
    <row r="21" spans="1:19" x14ac:dyDescent="0.25">
      <c r="A21" s="15">
        <v>13</v>
      </c>
      <c r="B21" s="15" t="s">
        <v>21</v>
      </c>
      <c r="C21" s="15" t="s">
        <v>30</v>
      </c>
      <c r="D21" s="15" t="s">
        <v>228</v>
      </c>
      <c r="E21" s="15" t="s">
        <v>227</v>
      </c>
      <c r="F21" s="15" t="s">
        <v>203</v>
      </c>
      <c r="G21" s="15" t="s">
        <v>114</v>
      </c>
      <c r="H21" s="16">
        <v>12000</v>
      </c>
      <c r="I21" s="15">
        <v>1</v>
      </c>
      <c r="J21" s="15">
        <f t="shared" si="5"/>
        <v>12000</v>
      </c>
      <c r="K21" s="15">
        <v>1</v>
      </c>
      <c r="L21" s="15">
        <f t="shared" si="6"/>
        <v>12000</v>
      </c>
      <c r="M21" s="15"/>
      <c r="N21" s="15"/>
      <c r="O21" s="15"/>
      <c r="P21" s="15"/>
      <c r="Q21" s="15"/>
      <c r="R21" s="15"/>
      <c r="S21" s="26"/>
    </row>
    <row r="22" spans="1:19" x14ac:dyDescent="0.25">
      <c r="A22" s="15">
        <v>14</v>
      </c>
      <c r="B22" s="15" t="s">
        <v>27</v>
      </c>
      <c r="C22" s="15" t="s">
        <v>30</v>
      </c>
      <c r="D22" s="15" t="s">
        <v>228</v>
      </c>
      <c r="E22" s="15" t="s">
        <v>225</v>
      </c>
      <c r="F22" s="15" t="s">
        <v>203</v>
      </c>
      <c r="G22" s="15" t="s">
        <v>114</v>
      </c>
      <c r="H22" s="16">
        <v>8460</v>
      </c>
      <c r="I22" s="15">
        <v>3</v>
      </c>
      <c r="J22" s="15">
        <f t="shared" si="5"/>
        <v>25380</v>
      </c>
      <c r="K22" s="15">
        <v>3</v>
      </c>
      <c r="L22" s="15">
        <f t="shared" si="6"/>
        <v>25380</v>
      </c>
      <c r="M22" s="15"/>
      <c r="N22" s="15"/>
      <c r="O22" s="15"/>
      <c r="P22" s="15"/>
      <c r="Q22" s="15"/>
      <c r="R22" s="15"/>
      <c r="S22" s="26"/>
    </row>
    <row r="23" spans="1:19" x14ac:dyDescent="0.25">
      <c r="A23" s="15">
        <v>15</v>
      </c>
      <c r="B23" s="15" t="s">
        <v>35</v>
      </c>
      <c r="C23" s="15" t="s">
        <v>30</v>
      </c>
      <c r="D23" s="15" t="s">
        <v>228</v>
      </c>
      <c r="E23" s="15" t="s">
        <v>225</v>
      </c>
      <c r="F23" s="15" t="s">
        <v>203</v>
      </c>
      <c r="G23" s="15" t="s">
        <v>114</v>
      </c>
      <c r="H23" s="16">
        <v>38400</v>
      </c>
      <c r="I23" s="15">
        <v>23</v>
      </c>
      <c r="J23" s="15">
        <f t="shared" si="5"/>
        <v>883200</v>
      </c>
      <c r="K23" s="15">
        <v>23</v>
      </c>
      <c r="L23" s="15">
        <f t="shared" si="6"/>
        <v>883200</v>
      </c>
      <c r="M23" s="15"/>
      <c r="N23" s="15"/>
      <c r="O23" s="15"/>
      <c r="P23" s="15"/>
      <c r="Q23" s="15"/>
      <c r="R23" s="15"/>
      <c r="S23" s="26"/>
    </row>
    <row r="24" spans="1:19" x14ac:dyDescent="0.25">
      <c r="A24" s="15">
        <v>16</v>
      </c>
      <c r="B24" s="15" t="s">
        <v>27</v>
      </c>
      <c r="C24" s="15" t="s">
        <v>30</v>
      </c>
      <c r="D24" s="15" t="s">
        <v>228</v>
      </c>
      <c r="E24" s="15" t="s">
        <v>226</v>
      </c>
      <c r="F24" s="15" t="s">
        <v>203</v>
      </c>
      <c r="G24" s="15" t="s">
        <v>114</v>
      </c>
      <c r="H24" s="16">
        <v>8460</v>
      </c>
      <c r="I24" s="15">
        <v>3</v>
      </c>
      <c r="J24" s="15">
        <f t="shared" si="5"/>
        <v>25380</v>
      </c>
      <c r="K24" s="15">
        <v>3</v>
      </c>
      <c r="L24" s="15">
        <f t="shared" si="6"/>
        <v>25380</v>
      </c>
      <c r="M24" s="15"/>
      <c r="N24" s="15"/>
      <c r="O24" s="15"/>
      <c r="P24" s="15"/>
      <c r="Q24" s="15"/>
      <c r="R24" s="15"/>
      <c r="S24" s="26"/>
    </row>
    <row r="25" spans="1:19" x14ac:dyDescent="0.25">
      <c r="A25" s="15">
        <v>17</v>
      </c>
      <c r="B25" s="15" t="s">
        <v>18</v>
      </c>
      <c r="C25" s="15" t="s">
        <v>30</v>
      </c>
      <c r="D25" s="15" t="s">
        <v>228</v>
      </c>
      <c r="E25" s="15" t="s">
        <v>226</v>
      </c>
      <c r="F25" s="15" t="s">
        <v>203</v>
      </c>
      <c r="G25" s="15" t="s">
        <v>114</v>
      </c>
      <c r="H25" s="16">
        <v>3600</v>
      </c>
      <c r="I25" s="15">
        <v>9</v>
      </c>
      <c r="J25" s="15">
        <f t="shared" si="5"/>
        <v>32400</v>
      </c>
      <c r="K25" s="15">
        <v>9</v>
      </c>
      <c r="L25" s="15">
        <f t="shared" si="6"/>
        <v>32400</v>
      </c>
      <c r="M25" s="15"/>
      <c r="N25" s="15"/>
      <c r="O25" s="15"/>
      <c r="P25" s="15"/>
      <c r="Q25" s="15"/>
      <c r="R25" s="15"/>
      <c r="S25" s="26"/>
    </row>
    <row r="26" spans="1:19" x14ac:dyDescent="0.25">
      <c r="A26" s="15">
        <v>18</v>
      </c>
      <c r="B26" s="15" t="s">
        <v>27</v>
      </c>
      <c r="C26" s="15" t="s">
        <v>30</v>
      </c>
      <c r="D26" s="15" t="s">
        <v>228</v>
      </c>
      <c r="E26" s="15" t="s">
        <v>227</v>
      </c>
      <c r="F26" s="15" t="s">
        <v>203</v>
      </c>
      <c r="G26" s="15" t="s">
        <v>114</v>
      </c>
      <c r="H26" s="16">
        <v>8460</v>
      </c>
      <c r="I26" s="15">
        <v>1</v>
      </c>
      <c r="J26" s="15">
        <f t="shared" ref="J26:J28" si="7">H26*I26</f>
        <v>8460</v>
      </c>
      <c r="K26" s="15">
        <v>1</v>
      </c>
      <c r="L26" s="15">
        <f t="shared" ref="L26:L28" si="8">K26*H26</f>
        <v>8460</v>
      </c>
      <c r="M26" s="15"/>
      <c r="N26" s="15"/>
      <c r="O26" s="15"/>
      <c r="P26" s="15"/>
      <c r="Q26" s="15"/>
      <c r="R26" s="15"/>
      <c r="S26" s="26"/>
    </row>
    <row r="27" spans="1:19" x14ac:dyDescent="0.25">
      <c r="A27" s="15">
        <v>19</v>
      </c>
      <c r="B27" s="15" t="s">
        <v>26</v>
      </c>
      <c r="C27" s="15" t="s">
        <v>30</v>
      </c>
      <c r="D27" s="15" t="s">
        <v>228</v>
      </c>
      <c r="E27" s="15" t="s">
        <v>227</v>
      </c>
      <c r="F27" s="15" t="s">
        <v>203</v>
      </c>
      <c r="G27" s="15" t="s">
        <v>114</v>
      </c>
      <c r="H27" s="16">
        <v>7320</v>
      </c>
      <c r="I27" s="15">
        <v>2</v>
      </c>
      <c r="J27" s="15">
        <f t="shared" si="7"/>
        <v>14640</v>
      </c>
      <c r="K27" s="15">
        <v>2</v>
      </c>
      <c r="L27" s="15">
        <f t="shared" si="8"/>
        <v>14640</v>
      </c>
      <c r="M27" s="15"/>
      <c r="N27" s="15"/>
      <c r="O27" s="15"/>
      <c r="P27" s="15"/>
      <c r="Q27" s="15"/>
      <c r="R27" s="15"/>
      <c r="S27" s="26"/>
    </row>
    <row r="28" spans="1:19" x14ac:dyDescent="0.25">
      <c r="A28" s="15">
        <v>20</v>
      </c>
      <c r="B28" s="15" t="s">
        <v>35</v>
      </c>
      <c r="C28" s="15" t="s">
        <v>30</v>
      </c>
      <c r="D28" s="15" t="s">
        <v>228</v>
      </c>
      <c r="E28" s="15" t="s">
        <v>227</v>
      </c>
      <c r="F28" s="15" t="s">
        <v>203</v>
      </c>
      <c r="G28" s="15" t="s">
        <v>114</v>
      </c>
      <c r="H28" s="16">
        <v>38400</v>
      </c>
      <c r="I28" s="15">
        <v>2</v>
      </c>
      <c r="J28" s="15">
        <f t="shared" si="7"/>
        <v>76800</v>
      </c>
      <c r="K28" s="15">
        <v>2</v>
      </c>
      <c r="L28" s="15">
        <f t="shared" si="8"/>
        <v>76800</v>
      </c>
      <c r="M28" s="15"/>
      <c r="N28" s="15"/>
      <c r="O28" s="15"/>
      <c r="P28" s="15"/>
      <c r="Q28" s="15"/>
      <c r="R28" s="15"/>
      <c r="S28" s="26"/>
    </row>
    <row r="29" spans="1:19" ht="15.75" x14ac:dyDescent="0.25">
      <c r="A29" s="19" t="s">
        <v>134</v>
      </c>
      <c r="B29" s="15"/>
      <c r="C29" s="15"/>
      <c r="D29" s="15"/>
      <c r="E29" s="15"/>
      <c r="F29" s="15"/>
      <c r="G29" s="15"/>
      <c r="H29" s="15"/>
      <c r="I29" s="15"/>
      <c r="J29" s="22">
        <f>J9+J10+J11+J12+J13+J14+J15+J16+J17+J18+J19+J20+J21+J22+J23+J24+J25+J26+J27+J28</f>
        <v>1400739</v>
      </c>
      <c r="K29" s="22"/>
      <c r="L29" s="22">
        <f t="shared" ref="L29:N29" si="9">L9+L10+L11+L12+L13+L14+L15+L16+L17+L18+L19+L20+L21+L22+L23+L24+L25+L26+L27+L28</f>
        <v>1400739</v>
      </c>
      <c r="M29" s="22">
        <f t="shared" si="9"/>
        <v>0</v>
      </c>
      <c r="N29" s="22">
        <f t="shared" si="9"/>
        <v>0</v>
      </c>
      <c r="O29" s="15"/>
      <c r="P29" s="15"/>
      <c r="Q29" s="15"/>
      <c r="R29" s="15"/>
      <c r="S29" s="15"/>
    </row>
    <row r="31" spans="1:19" x14ac:dyDescent="0.25">
      <c r="B31" s="20"/>
    </row>
    <row r="32" spans="1:19" x14ac:dyDescent="0.25">
      <c r="B32" s="58"/>
      <c r="C32" s="58"/>
      <c r="D32" s="58"/>
      <c r="E32" s="58"/>
      <c r="F32" s="58"/>
      <c r="G32" s="58"/>
      <c r="H32" s="58"/>
      <c r="I32" s="58"/>
      <c r="J32" s="58"/>
      <c r="K32" s="58"/>
      <c r="L32" s="58"/>
      <c r="M32" s="58"/>
    </row>
    <row r="33" spans="10:12" x14ac:dyDescent="0.25">
      <c r="J33" s="30"/>
      <c r="L33" s="30">
        <f>L29+N29</f>
        <v>1400739</v>
      </c>
    </row>
    <row r="35" spans="10:12" x14ac:dyDescent="0.25">
      <c r="J35" s="30">
        <f>L33-J29</f>
        <v>0</v>
      </c>
    </row>
  </sheetData>
  <mergeCells count="23">
    <mergeCell ref="O6:R6"/>
    <mergeCell ref="A6:A8"/>
    <mergeCell ref="B6:B8"/>
    <mergeCell ref="C6:C8"/>
    <mergeCell ref="D6:D8"/>
    <mergeCell ref="E6:E8"/>
    <mergeCell ref="F6:F8"/>
    <mergeCell ref="C3:D3"/>
    <mergeCell ref="B32:M32"/>
    <mergeCell ref="S6:S8"/>
    <mergeCell ref="I7:I8"/>
    <mergeCell ref="J7:J8"/>
    <mergeCell ref="K7:K8"/>
    <mergeCell ref="L7:L8"/>
    <mergeCell ref="M7:M8"/>
    <mergeCell ref="N7:N8"/>
    <mergeCell ref="O7:P7"/>
    <mergeCell ref="Q7:R7"/>
    <mergeCell ref="G6:G8"/>
    <mergeCell ref="H6:H8"/>
    <mergeCell ref="I6:J6"/>
    <mergeCell ref="K6:L6"/>
    <mergeCell ref="M6:N6"/>
  </mergeCells>
  <pageMargins left="0.7" right="0.7" top="0.75" bottom="0.75" header="0.3" footer="0.3"/>
  <pageSetup scale="62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S60"/>
  <sheetViews>
    <sheetView topLeftCell="A19" zoomScaleNormal="100" workbookViewId="0">
      <selection activeCell="S1" sqref="A1:S56"/>
    </sheetView>
  </sheetViews>
  <sheetFormatPr defaultRowHeight="15" x14ac:dyDescent="0.25"/>
  <cols>
    <col min="1" max="1" width="6.85546875" customWidth="1"/>
    <col min="2" max="2" width="19" customWidth="1"/>
    <col min="3" max="3" width="16.140625" customWidth="1"/>
    <col min="4" max="4" width="9.42578125" customWidth="1"/>
    <col min="5" max="5" width="10.28515625" customWidth="1"/>
    <col min="6" max="6" width="10.7109375" customWidth="1"/>
    <col min="9" max="9" width="6.28515625" customWidth="1"/>
    <col min="10" max="10" width="11.28515625" customWidth="1"/>
    <col min="11" max="11" width="6.85546875" customWidth="1"/>
    <col min="12" max="12" width="12" customWidth="1"/>
    <col min="14" max="14" width="10.5703125" bestFit="1" customWidth="1"/>
    <col min="17" max="17" width="10.5703125" customWidth="1"/>
    <col min="19" max="19" width="11.85546875" customWidth="1"/>
  </cols>
  <sheetData>
    <row r="1" spans="1:19" ht="18.75" x14ac:dyDescent="0.3">
      <c r="C1" s="1" t="s">
        <v>243</v>
      </c>
      <c r="D1" s="1"/>
      <c r="E1" s="1"/>
      <c r="F1" s="1"/>
      <c r="G1" s="1"/>
      <c r="H1" s="1"/>
    </row>
    <row r="3" spans="1:19" ht="18.75" x14ac:dyDescent="0.3">
      <c r="C3" s="70" t="s">
        <v>75</v>
      </c>
      <c r="D3" s="70"/>
    </row>
    <row r="6" spans="1:19" ht="27" customHeight="1" x14ac:dyDescent="0.25">
      <c r="A6" s="71" t="s">
        <v>0</v>
      </c>
      <c r="B6" s="71" t="s">
        <v>1</v>
      </c>
      <c r="C6" s="71" t="s">
        <v>2</v>
      </c>
      <c r="D6" s="71" t="s">
        <v>3</v>
      </c>
      <c r="E6" s="69" t="s">
        <v>4</v>
      </c>
      <c r="F6" s="69" t="s">
        <v>5</v>
      </c>
      <c r="G6" s="69" t="s">
        <v>6</v>
      </c>
      <c r="H6" s="73" t="s">
        <v>7</v>
      </c>
      <c r="I6" s="69" t="s">
        <v>8</v>
      </c>
      <c r="J6" s="69"/>
      <c r="K6" s="71" t="s">
        <v>9</v>
      </c>
      <c r="L6" s="71"/>
      <c r="M6" s="69" t="s">
        <v>10</v>
      </c>
      <c r="N6" s="69"/>
      <c r="O6" s="73" t="s">
        <v>11</v>
      </c>
      <c r="P6" s="73"/>
      <c r="Q6" s="73"/>
      <c r="R6" s="73"/>
      <c r="S6" s="73" t="s">
        <v>12</v>
      </c>
    </row>
    <row r="7" spans="1:19" x14ac:dyDescent="0.25">
      <c r="A7" s="71"/>
      <c r="B7" s="71"/>
      <c r="C7" s="71"/>
      <c r="D7" s="71"/>
      <c r="E7" s="69"/>
      <c r="F7" s="69"/>
      <c r="G7" s="69"/>
      <c r="H7" s="73"/>
      <c r="I7" s="71" t="s">
        <v>13</v>
      </c>
      <c r="J7" s="71" t="s">
        <v>14</v>
      </c>
      <c r="K7" s="71" t="s">
        <v>13</v>
      </c>
      <c r="L7" s="71" t="s">
        <v>14</v>
      </c>
      <c r="M7" s="71" t="s">
        <v>13</v>
      </c>
      <c r="N7" s="71" t="s">
        <v>14</v>
      </c>
      <c r="O7" s="69" t="s">
        <v>216</v>
      </c>
      <c r="P7" s="69" t="s">
        <v>16</v>
      </c>
      <c r="Q7" s="69" t="s">
        <v>16</v>
      </c>
      <c r="R7" s="69"/>
      <c r="S7" s="73"/>
    </row>
    <row r="8" spans="1:19" x14ac:dyDescent="0.25">
      <c r="A8" s="71"/>
      <c r="B8" s="71"/>
      <c r="C8" s="71"/>
      <c r="D8" s="71"/>
      <c r="E8" s="69"/>
      <c r="F8" s="69"/>
      <c r="G8" s="69"/>
      <c r="H8" s="73"/>
      <c r="I8" s="71"/>
      <c r="J8" s="71"/>
      <c r="K8" s="71"/>
      <c r="L8" s="71"/>
      <c r="M8" s="71"/>
      <c r="N8" s="71"/>
      <c r="O8" s="6" t="s">
        <v>13</v>
      </c>
      <c r="P8" s="6" t="s">
        <v>14</v>
      </c>
      <c r="Q8" s="6" t="s">
        <v>13</v>
      </c>
      <c r="R8" s="6" t="s">
        <v>14</v>
      </c>
      <c r="S8" s="73"/>
    </row>
    <row r="9" spans="1:19" x14ac:dyDescent="0.25">
      <c r="A9" s="7">
        <v>1</v>
      </c>
      <c r="B9" s="7" t="s">
        <v>65</v>
      </c>
      <c r="C9" s="7" t="s">
        <v>30</v>
      </c>
      <c r="D9" s="7" t="s">
        <v>38</v>
      </c>
      <c r="E9" s="7" t="s">
        <v>73</v>
      </c>
      <c r="F9" s="7" t="s">
        <v>203</v>
      </c>
      <c r="G9" s="7" t="s">
        <v>114</v>
      </c>
      <c r="H9" s="8">
        <v>10000</v>
      </c>
      <c r="I9" s="7">
        <v>1</v>
      </c>
      <c r="J9" s="11">
        <f>I9*H9</f>
        <v>10000</v>
      </c>
      <c r="K9" s="7">
        <f>I9</f>
        <v>1</v>
      </c>
      <c r="L9" s="11">
        <f>K9*H9</f>
        <v>10000</v>
      </c>
      <c r="M9" s="12">
        <f>I9-K9</f>
        <v>0</v>
      </c>
      <c r="N9" s="12">
        <f>M9*H9</f>
        <v>0</v>
      </c>
      <c r="O9" s="7"/>
      <c r="P9" s="7"/>
      <c r="Q9" s="7"/>
      <c r="R9" s="7"/>
      <c r="S9" s="7"/>
    </row>
    <row r="10" spans="1:19" x14ac:dyDescent="0.25">
      <c r="A10" s="7">
        <v>2</v>
      </c>
      <c r="B10" s="7" t="s">
        <v>71</v>
      </c>
      <c r="C10" s="7" t="s">
        <v>30</v>
      </c>
      <c r="D10" s="7" t="s">
        <v>38</v>
      </c>
      <c r="E10" s="7" t="s">
        <v>73</v>
      </c>
      <c r="F10" s="7" t="s">
        <v>203</v>
      </c>
      <c r="G10" s="7" t="s">
        <v>114</v>
      </c>
      <c r="H10" s="8">
        <v>1500</v>
      </c>
      <c r="I10" s="7">
        <v>1</v>
      </c>
      <c r="J10" s="11">
        <f t="shared" ref="J10:J53" si="0">I10*H10</f>
        <v>1500</v>
      </c>
      <c r="K10" s="7">
        <f t="shared" ref="K10:K40" si="1">I10</f>
        <v>1</v>
      </c>
      <c r="L10" s="11">
        <f>K10*H10</f>
        <v>1500</v>
      </c>
      <c r="M10" s="12">
        <f t="shared" ref="M10:M53" si="2">I10-K10</f>
        <v>0</v>
      </c>
      <c r="N10" s="12">
        <f t="shared" ref="N10:N53" si="3">M10*H10</f>
        <v>0</v>
      </c>
      <c r="O10" s="7"/>
      <c r="P10" s="7"/>
      <c r="Q10" s="7"/>
      <c r="R10" s="7"/>
      <c r="S10" s="7"/>
    </row>
    <row r="11" spans="1:19" x14ac:dyDescent="0.25">
      <c r="A11" s="7">
        <v>3</v>
      </c>
      <c r="B11" s="7" t="s">
        <v>51</v>
      </c>
      <c r="C11" s="7" t="s">
        <v>30</v>
      </c>
      <c r="D11" s="7" t="s">
        <v>38</v>
      </c>
      <c r="E11" s="7" t="s">
        <v>73</v>
      </c>
      <c r="F11" s="7" t="s">
        <v>203</v>
      </c>
      <c r="G11" s="7" t="s">
        <v>114</v>
      </c>
      <c r="H11" s="8">
        <v>23341</v>
      </c>
      <c r="I11" s="7">
        <v>5</v>
      </c>
      <c r="J11" s="11">
        <f t="shared" si="0"/>
        <v>116705</v>
      </c>
      <c r="K11" s="7">
        <f t="shared" si="1"/>
        <v>5</v>
      </c>
      <c r="L11" s="11">
        <f>K11*H11</f>
        <v>116705</v>
      </c>
      <c r="M11" s="12">
        <f t="shared" si="2"/>
        <v>0</v>
      </c>
      <c r="N11" s="12">
        <f t="shared" si="3"/>
        <v>0</v>
      </c>
      <c r="O11" s="7"/>
      <c r="P11" s="7"/>
      <c r="Q11" s="7"/>
      <c r="R11" s="7"/>
      <c r="S11" s="7"/>
    </row>
    <row r="12" spans="1:19" x14ac:dyDescent="0.25">
      <c r="A12" s="7">
        <v>4</v>
      </c>
      <c r="B12" s="7" t="s">
        <v>92</v>
      </c>
      <c r="C12" s="7" t="s">
        <v>30</v>
      </c>
      <c r="D12" s="7" t="s">
        <v>38</v>
      </c>
      <c r="E12" s="7" t="s">
        <v>73</v>
      </c>
      <c r="F12" s="7" t="s">
        <v>203</v>
      </c>
      <c r="G12" s="7" t="s">
        <v>114</v>
      </c>
      <c r="H12" s="8">
        <v>23341</v>
      </c>
      <c r="I12" s="7">
        <v>3</v>
      </c>
      <c r="J12" s="11">
        <f t="shared" si="0"/>
        <v>70023</v>
      </c>
      <c r="K12" s="7">
        <f t="shared" si="1"/>
        <v>3</v>
      </c>
      <c r="L12" s="11">
        <f>K12*H12</f>
        <v>70023</v>
      </c>
      <c r="M12" s="12">
        <f t="shared" si="2"/>
        <v>0</v>
      </c>
      <c r="N12" s="12">
        <f t="shared" si="3"/>
        <v>0</v>
      </c>
      <c r="O12" s="7"/>
      <c r="P12" s="7"/>
      <c r="Q12" s="7"/>
      <c r="R12" s="7"/>
      <c r="S12" s="7"/>
    </row>
    <row r="13" spans="1:19" x14ac:dyDescent="0.25">
      <c r="A13" s="7">
        <v>5</v>
      </c>
      <c r="B13" s="7" t="s">
        <v>93</v>
      </c>
      <c r="C13" s="7" t="s">
        <v>30</v>
      </c>
      <c r="D13" s="7" t="s">
        <v>38</v>
      </c>
      <c r="E13" s="7" t="s">
        <v>73</v>
      </c>
      <c r="F13" s="7" t="s">
        <v>203</v>
      </c>
      <c r="G13" s="7" t="s">
        <v>114</v>
      </c>
      <c r="H13" s="8">
        <v>1000</v>
      </c>
      <c r="I13" s="7">
        <v>11</v>
      </c>
      <c r="J13" s="11">
        <f t="shared" si="0"/>
        <v>11000</v>
      </c>
      <c r="K13" s="7">
        <f t="shared" si="1"/>
        <v>11</v>
      </c>
      <c r="L13" s="11">
        <f>K13*H13</f>
        <v>11000</v>
      </c>
      <c r="M13" s="12">
        <f t="shared" si="2"/>
        <v>0</v>
      </c>
      <c r="N13" s="12">
        <f t="shared" si="3"/>
        <v>0</v>
      </c>
      <c r="O13" s="7"/>
      <c r="P13" s="7"/>
      <c r="Q13" s="7"/>
      <c r="R13" s="7"/>
      <c r="S13" s="7"/>
    </row>
    <row r="14" spans="1:19" x14ac:dyDescent="0.25">
      <c r="A14" s="7">
        <v>6</v>
      </c>
      <c r="B14" s="7" t="s">
        <v>67</v>
      </c>
      <c r="C14" s="7" t="s">
        <v>30</v>
      </c>
      <c r="D14" s="7" t="s">
        <v>38</v>
      </c>
      <c r="E14" s="7" t="s">
        <v>73</v>
      </c>
      <c r="F14" s="7" t="s">
        <v>203</v>
      </c>
      <c r="G14" s="7" t="s">
        <v>114</v>
      </c>
      <c r="H14" s="8">
        <v>23341</v>
      </c>
      <c r="I14" s="7">
        <v>1</v>
      </c>
      <c r="J14" s="11">
        <f t="shared" si="0"/>
        <v>23341</v>
      </c>
      <c r="K14" s="7">
        <f t="shared" si="1"/>
        <v>1</v>
      </c>
      <c r="L14" s="11">
        <f t="shared" ref="L14:L53" si="4">K14*J14</f>
        <v>23341</v>
      </c>
      <c r="M14" s="12">
        <f t="shared" si="2"/>
        <v>0</v>
      </c>
      <c r="N14" s="12">
        <f t="shared" si="3"/>
        <v>0</v>
      </c>
      <c r="O14" s="7"/>
      <c r="P14" s="7"/>
      <c r="Q14" s="7"/>
      <c r="R14" s="7"/>
      <c r="S14" s="7"/>
    </row>
    <row r="15" spans="1:19" x14ac:dyDescent="0.25">
      <c r="A15" s="7">
        <v>7</v>
      </c>
      <c r="B15" s="7" t="s">
        <v>28</v>
      </c>
      <c r="C15" s="7" t="s">
        <v>30</v>
      </c>
      <c r="D15" s="7" t="s">
        <v>38</v>
      </c>
      <c r="E15" s="7" t="s">
        <v>73</v>
      </c>
      <c r="F15" s="7" t="s">
        <v>203</v>
      </c>
      <c r="G15" s="7" t="s">
        <v>114</v>
      </c>
      <c r="H15" s="8">
        <v>2000</v>
      </c>
      <c r="I15" s="7">
        <v>4</v>
      </c>
      <c r="J15" s="11">
        <f t="shared" si="0"/>
        <v>8000</v>
      </c>
      <c r="K15" s="7">
        <f t="shared" si="1"/>
        <v>4</v>
      </c>
      <c r="L15" s="11">
        <f>K15*H15</f>
        <v>8000</v>
      </c>
      <c r="M15" s="12">
        <f t="shared" si="2"/>
        <v>0</v>
      </c>
      <c r="N15" s="12">
        <f t="shared" si="3"/>
        <v>0</v>
      </c>
      <c r="O15" s="7"/>
      <c r="P15" s="7"/>
      <c r="Q15" s="7"/>
      <c r="R15" s="7"/>
      <c r="S15" s="7"/>
    </row>
    <row r="16" spans="1:19" x14ac:dyDescent="0.25">
      <c r="A16" s="7">
        <v>8</v>
      </c>
      <c r="B16" s="7" t="s">
        <v>66</v>
      </c>
      <c r="C16" s="7" t="s">
        <v>30</v>
      </c>
      <c r="D16" s="7" t="s">
        <v>38</v>
      </c>
      <c r="E16" s="7" t="s">
        <v>73</v>
      </c>
      <c r="F16" s="7" t="s">
        <v>203</v>
      </c>
      <c r="G16" s="7" t="s">
        <v>114</v>
      </c>
      <c r="H16" s="8">
        <v>1000</v>
      </c>
      <c r="I16" s="7">
        <v>1</v>
      </c>
      <c r="J16" s="11">
        <f t="shared" si="0"/>
        <v>1000</v>
      </c>
      <c r="K16" s="7">
        <v>0</v>
      </c>
      <c r="L16" s="11">
        <f t="shared" si="4"/>
        <v>0</v>
      </c>
      <c r="M16" s="12">
        <f t="shared" si="2"/>
        <v>1</v>
      </c>
      <c r="N16" s="12">
        <f t="shared" si="3"/>
        <v>1000</v>
      </c>
      <c r="O16" s="7"/>
      <c r="P16" s="7"/>
      <c r="Q16" s="7"/>
      <c r="R16" s="7"/>
      <c r="S16" s="7"/>
    </row>
    <row r="17" spans="1:19" x14ac:dyDescent="0.25">
      <c r="A17" s="7">
        <v>9</v>
      </c>
      <c r="B17" s="7" t="s">
        <v>91</v>
      </c>
      <c r="C17" s="7" t="s">
        <v>30</v>
      </c>
      <c r="D17" s="7" t="s">
        <v>38</v>
      </c>
      <c r="E17" s="7" t="s">
        <v>73</v>
      </c>
      <c r="F17" s="7" t="s">
        <v>203</v>
      </c>
      <c r="G17" s="7" t="s">
        <v>114</v>
      </c>
      <c r="H17" s="8">
        <v>5000</v>
      </c>
      <c r="I17" s="7">
        <v>1</v>
      </c>
      <c r="J17" s="11">
        <f t="shared" si="0"/>
        <v>5000</v>
      </c>
      <c r="K17" s="7">
        <f t="shared" si="1"/>
        <v>1</v>
      </c>
      <c r="L17" s="11">
        <f t="shared" si="4"/>
        <v>5000</v>
      </c>
      <c r="M17" s="12">
        <f t="shared" si="2"/>
        <v>0</v>
      </c>
      <c r="N17" s="12">
        <f t="shared" si="3"/>
        <v>0</v>
      </c>
      <c r="O17" s="7"/>
      <c r="P17" s="7"/>
      <c r="Q17" s="7"/>
      <c r="R17" s="7"/>
      <c r="S17" s="7"/>
    </row>
    <row r="18" spans="1:19" x14ac:dyDescent="0.25">
      <c r="A18" s="7">
        <v>10</v>
      </c>
      <c r="B18" s="7" t="s">
        <v>90</v>
      </c>
      <c r="C18" s="7" t="s">
        <v>30</v>
      </c>
      <c r="D18" s="7" t="s">
        <v>38</v>
      </c>
      <c r="E18" s="7" t="s">
        <v>73</v>
      </c>
      <c r="F18" s="7" t="s">
        <v>203</v>
      </c>
      <c r="G18" s="7" t="s">
        <v>114</v>
      </c>
      <c r="H18" s="8">
        <v>10000</v>
      </c>
      <c r="I18" s="7">
        <v>3</v>
      </c>
      <c r="J18" s="11">
        <f t="shared" si="0"/>
        <v>30000</v>
      </c>
      <c r="K18" s="7">
        <f t="shared" si="1"/>
        <v>3</v>
      </c>
      <c r="L18" s="11">
        <f t="shared" ref="L18:L24" si="5">K18*H18</f>
        <v>30000</v>
      </c>
      <c r="M18" s="12">
        <f t="shared" si="2"/>
        <v>0</v>
      </c>
      <c r="N18" s="12">
        <f t="shared" si="3"/>
        <v>0</v>
      </c>
      <c r="O18" s="7"/>
      <c r="P18" s="7"/>
      <c r="Q18" s="7"/>
      <c r="R18" s="7"/>
      <c r="S18" s="7"/>
    </row>
    <row r="19" spans="1:19" x14ac:dyDescent="0.25">
      <c r="A19" s="7">
        <v>11</v>
      </c>
      <c r="B19" s="7" t="s">
        <v>68</v>
      </c>
      <c r="C19" s="7" t="s">
        <v>30</v>
      </c>
      <c r="D19" s="7" t="s">
        <v>38</v>
      </c>
      <c r="E19" s="7" t="s">
        <v>73</v>
      </c>
      <c r="F19" s="7" t="s">
        <v>203</v>
      </c>
      <c r="G19" s="7" t="s">
        <v>114</v>
      </c>
      <c r="H19" s="8">
        <v>3500</v>
      </c>
      <c r="I19" s="7">
        <v>4</v>
      </c>
      <c r="J19" s="11">
        <f t="shared" si="0"/>
        <v>14000</v>
      </c>
      <c r="K19" s="7">
        <f t="shared" si="1"/>
        <v>4</v>
      </c>
      <c r="L19" s="11">
        <f t="shared" si="5"/>
        <v>14000</v>
      </c>
      <c r="M19" s="12">
        <f t="shared" si="2"/>
        <v>0</v>
      </c>
      <c r="N19" s="12">
        <f t="shared" si="3"/>
        <v>0</v>
      </c>
      <c r="O19" s="7"/>
      <c r="P19" s="7"/>
      <c r="Q19" s="7"/>
      <c r="R19" s="7"/>
      <c r="S19" s="7"/>
    </row>
    <row r="20" spans="1:19" x14ac:dyDescent="0.25">
      <c r="A20" s="7">
        <v>12</v>
      </c>
      <c r="B20" s="7" t="s">
        <v>62</v>
      </c>
      <c r="C20" s="7" t="s">
        <v>30</v>
      </c>
      <c r="D20" s="7" t="s">
        <v>38</v>
      </c>
      <c r="E20" s="7" t="s">
        <v>73</v>
      </c>
      <c r="F20" s="7" t="s">
        <v>203</v>
      </c>
      <c r="G20" s="7" t="s">
        <v>114</v>
      </c>
      <c r="H20" s="8">
        <v>5254</v>
      </c>
      <c r="I20" s="7">
        <v>5</v>
      </c>
      <c r="J20" s="11">
        <f t="shared" si="0"/>
        <v>26270</v>
      </c>
      <c r="K20" s="7">
        <f t="shared" si="1"/>
        <v>5</v>
      </c>
      <c r="L20" s="11">
        <f t="shared" si="5"/>
        <v>26270</v>
      </c>
      <c r="M20" s="12">
        <f t="shared" si="2"/>
        <v>0</v>
      </c>
      <c r="N20" s="12">
        <f t="shared" si="3"/>
        <v>0</v>
      </c>
      <c r="O20" s="7"/>
      <c r="P20" s="7"/>
      <c r="Q20" s="7"/>
      <c r="R20" s="7"/>
      <c r="S20" s="7"/>
    </row>
    <row r="21" spans="1:19" x14ac:dyDescent="0.25">
      <c r="A21" s="7">
        <v>13</v>
      </c>
      <c r="B21" s="7" t="s">
        <v>78</v>
      </c>
      <c r="C21" s="7" t="s">
        <v>30</v>
      </c>
      <c r="D21" s="7" t="s">
        <v>38</v>
      </c>
      <c r="E21" s="7" t="s">
        <v>73</v>
      </c>
      <c r="F21" s="7" t="s">
        <v>203</v>
      </c>
      <c r="G21" s="7" t="s">
        <v>114</v>
      </c>
      <c r="H21" s="8">
        <v>9230</v>
      </c>
      <c r="I21" s="7">
        <v>7</v>
      </c>
      <c r="J21" s="11">
        <f t="shared" si="0"/>
        <v>64610</v>
      </c>
      <c r="K21" s="7">
        <f t="shared" si="1"/>
        <v>7</v>
      </c>
      <c r="L21" s="11">
        <f t="shared" si="5"/>
        <v>64610</v>
      </c>
      <c r="M21" s="12">
        <f t="shared" si="2"/>
        <v>0</v>
      </c>
      <c r="N21" s="12">
        <f t="shared" si="3"/>
        <v>0</v>
      </c>
      <c r="O21" s="7"/>
      <c r="P21" s="7"/>
      <c r="Q21" s="7"/>
      <c r="R21" s="7"/>
      <c r="S21" s="7"/>
    </row>
    <row r="22" spans="1:19" x14ac:dyDescent="0.25">
      <c r="A22" s="7">
        <v>14</v>
      </c>
      <c r="B22" s="7" t="s">
        <v>69</v>
      </c>
      <c r="C22" s="7" t="s">
        <v>30</v>
      </c>
      <c r="D22" s="7" t="s">
        <v>38</v>
      </c>
      <c r="E22" s="7" t="s">
        <v>73</v>
      </c>
      <c r="F22" s="7" t="s">
        <v>203</v>
      </c>
      <c r="G22" s="7" t="s">
        <v>114</v>
      </c>
      <c r="H22" s="8">
        <v>5396</v>
      </c>
      <c r="I22" s="7">
        <v>2</v>
      </c>
      <c r="J22" s="11">
        <f t="shared" si="0"/>
        <v>10792</v>
      </c>
      <c r="K22" s="7">
        <f t="shared" si="1"/>
        <v>2</v>
      </c>
      <c r="L22" s="11">
        <f t="shared" si="5"/>
        <v>10792</v>
      </c>
      <c r="M22" s="12">
        <f t="shared" si="2"/>
        <v>0</v>
      </c>
      <c r="N22" s="12">
        <f t="shared" si="3"/>
        <v>0</v>
      </c>
      <c r="O22" s="7"/>
      <c r="P22" s="7"/>
      <c r="Q22" s="7"/>
      <c r="R22" s="7"/>
      <c r="S22" s="7"/>
    </row>
    <row r="23" spans="1:19" x14ac:dyDescent="0.25">
      <c r="A23" s="7">
        <v>15</v>
      </c>
      <c r="B23" s="7" t="s">
        <v>18</v>
      </c>
      <c r="C23" s="7" t="s">
        <v>30</v>
      </c>
      <c r="D23" s="7" t="s">
        <v>38</v>
      </c>
      <c r="E23" s="7" t="s">
        <v>73</v>
      </c>
      <c r="F23" s="7" t="s">
        <v>203</v>
      </c>
      <c r="G23" s="7" t="s">
        <v>114</v>
      </c>
      <c r="H23" s="8">
        <v>2000</v>
      </c>
      <c r="I23" s="7">
        <v>3</v>
      </c>
      <c r="J23" s="11">
        <f t="shared" si="0"/>
        <v>6000</v>
      </c>
      <c r="K23" s="7">
        <f t="shared" si="1"/>
        <v>3</v>
      </c>
      <c r="L23" s="11">
        <f t="shared" si="5"/>
        <v>6000</v>
      </c>
      <c r="M23" s="12">
        <f t="shared" si="2"/>
        <v>0</v>
      </c>
      <c r="N23" s="12">
        <f t="shared" si="3"/>
        <v>0</v>
      </c>
      <c r="O23" s="7"/>
      <c r="P23" s="7"/>
      <c r="Q23" s="7"/>
      <c r="R23" s="7"/>
      <c r="S23" s="7"/>
    </row>
    <row r="24" spans="1:19" x14ac:dyDescent="0.25">
      <c r="A24" s="7">
        <v>16</v>
      </c>
      <c r="B24" s="7" t="s">
        <v>27</v>
      </c>
      <c r="C24" s="7" t="s">
        <v>30</v>
      </c>
      <c r="D24" s="7" t="s">
        <v>38</v>
      </c>
      <c r="E24" s="7" t="s">
        <v>73</v>
      </c>
      <c r="F24" s="7" t="s">
        <v>203</v>
      </c>
      <c r="G24" s="7" t="s">
        <v>114</v>
      </c>
      <c r="H24" s="8">
        <v>9617</v>
      </c>
      <c r="I24" s="7">
        <v>3</v>
      </c>
      <c r="J24" s="11">
        <f t="shared" si="0"/>
        <v>28851</v>
      </c>
      <c r="K24" s="7">
        <f t="shared" si="1"/>
        <v>3</v>
      </c>
      <c r="L24" s="11">
        <f t="shared" si="5"/>
        <v>28851</v>
      </c>
      <c r="M24" s="12">
        <f t="shared" si="2"/>
        <v>0</v>
      </c>
      <c r="N24" s="12">
        <f t="shared" si="3"/>
        <v>0</v>
      </c>
      <c r="O24" s="7"/>
      <c r="P24" s="7"/>
      <c r="Q24" s="7"/>
      <c r="R24" s="7"/>
      <c r="S24" s="7"/>
    </row>
    <row r="25" spans="1:19" x14ac:dyDescent="0.25">
      <c r="A25" s="7">
        <v>17</v>
      </c>
      <c r="B25" s="7" t="s">
        <v>70</v>
      </c>
      <c r="C25" s="7" t="s">
        <v>30</v>
      </c>
      <c r="D25" s="7" t="s">
        <v>38</v>
      </c>
      <c r="E25" s="7" t="s">
        <v>73</v>
      </c>
      <c r="F25" s="7" t="s">
        <v>203</v>
      </c>
      <c r="G25" s="7" t="s">
        <v>114</v>
      </c>
      <c r="H25" s="8">
        <v>3500</v>
      </c>
      <c r="I25" s="7">
        <v>0</v>
      </c>
      <c r="J25" s="11">
        <f t="shared" si="0"/>
        <v>0</v>
      </c>
      <c r="K25" s="7">
        <f t="shared" si="1"/>
        <v>0</v>
      </c>
      <c r="L25" s="11">
        <f t="shared" si="4"/>
        <v>0</v>
      </c>
      <c r="M25" s="12">
        <f t="shared" si="2"/>
        <v>0</v>
      </c>
      <c r="N25" s="12">
        <f t="shared" si="3"/>
        <v>0</v>
      </c>
      <c r="O25" s="7"/>
      <c r="P25" s="7"/>
      <c r="Q25" s="7"/>
      <c r="R25" s="7"/>
      <c r="S25" s="7"/>
    </row>
    <row r="26" spans="1:19" x14ac:dyDescent="0.25">
      <c r="A26" s="7">
        <v>18</v>
      </c>
      <c r="B26" s="7" t="s">
        <v>84</v>
      </c>
      <c r="C26" s="7" t="s">
        <v>30</v>
      </c>
      <c r="D26" s="7" t="s">
        <v>38</v>
      </c>
      <c r="E26" s="7" t="s">
        <v>73</v>
      </c>
      <c r="F26" s="7" t="s">
        <v>203</v>
      </c>
      <c r="G26" s="7" t="s">
        <v>114</v>
      </c>
      <c r="H26" s="8">
        <v>10000</v>
      </c>
      <c r="I26" s="7">
        <v>3</v>
      </c>
      <c r="J26" s="11">
        <f t="shared" si="0"/>
        <v>30000</v>
      </c>
      <c r="K26" s="7">
        <f t="shared" si="1"/>
        <v>3</v>
      </c>
      <c r="L26" s="11">
        <f>K26*H26</f>
        <v>30000</v>
      </c>
      <c r="M26" s="12">
        <f t="shared" si="2"/>
        <v>0</v>
      </c>
      <c r="N26" s="12">
        <f t="shared" si="3"/>
        <v>0</v>
      </c>
      <c r="O26" s="7"/>
      <c r="P26" s="7"/>
      <c r="Q26" s="7"/>
      <c r="R26" s="7"/>
      <c r="S26" s="7"/>
    </row>
    <row r="27" spans="1:19" x14ac:dyDescent="0.25">
      <c r="A27" s="7">
        <v>19</v>
      </c>
      <c r="B27" s="7" t="s">
        <v>29</v>
      </c>
      <c r="C27" s="7" t="s">
        <v>30</v>
      </c>
      <c r="D27" s="7" t="s">
        <v>38</v>
      </c>
      <c r="E27" s="7" t="s">
        <v>73</v>
      </c>
      <c r="F27" s="7" t="s">
        <v>203</v>
      </c>
      <c r="G27" s="7" t="s">
        <v>114</v>
      </c>
      <c r="H27" s="8">
        <v>1500</v>
      </c>
      <c r="I27" s="7">
        <v>0</v>
      </c>
      <c r="J27" s="11">
        <f t="shared" si="0"/>
        <v>0</v>
      </c>
      <c r="K27" s="7">
        <f t="shared" si="1"/>
        <v>0</v>
      </c>
      <c r="L27" s="11">
        <f>K27*H27</f>
        <v>0</v>
      </c>
      <c r="M27" s="12">
        <f t="shared" si="2"/>
        <v>0</v>
      </c>
      <c r="N27" s="12">
        <f t="shared" si="3"/>
        <v>0</v>
      </c>
      <c r="O27" s="7"/>
      <c r="P27" s="7"/>
      <c r="Q27" s="7"/>
      <c r="R27" s="7"/>
      <c r="S27" s="7"/>
    </row>
    <row r="28" spans="1:19" x14ac:dyDescent="0.25">
      <c r="A28" s="7">
        <v>20</v>
      </c>
      <c r="B28" s="7" t="s">
        <v>72</v>
      </c>
      <c r="C28" s="7" t="s">
        <v>30</v>
      </c>
      <c r="D28" s="7" t="s">
        <v>38</v>
      </c>
      <c r="E28" s="7" t="s">
        <v>73</v>
      </c>
      <c r="F28" s="7" t="s">
        <v>203</v>
      </c>
      <c r="G28" s="7" t="s">
        <v>114</v>
      </c>
      <c r="H28" s="8">
        <v>1500</v>
      </c>
      <c r="I28" s="7">
        <v>40</v>
      </c>
      <c r="J28" s="11">
        <f t="shared" si="0"/>
        <v>60000</v>
      </c>
      <c r="K28" s="7">
        <f t="shared" si="1"/>
        <v>40</v>
      </c>
      <c r="L28" s="11">
        <f>K28*H28</f>
        <v>60000</v>
      </c>
      <c r="M28" s="12">
        <f t="shared" si="2"/>
        <v>0</v>
      </c>
      <c r="N28" s="12">
        <f t="shared" si="3"/>
        <v>0</v>
      </c>
      <c r="O28" s="7"/>
      <c r="P28" s="7"/>
      <c r="Q28" s="7"/>
      <c r="R28" s="7"/>
      <c r="S28" s="7"/>
    </row>
    <row r="29" spans="1:19" x14ac:dyDescent="0.25">
      <c r="A29" s="7">
        <v>21</v>
      </c>
      <c r="B29" s="7" t="s">
        <v>21</v>
      </c>
      <c r="C29" s="7" t="s">
        <v>30</v>
      </c>
      <c r="D29" s="7" t="s">
        <v>38</v>
      </c>
      <c r="E29" s="7" t="s">
        <v>79</v>
      </c>
      <c r="F29" s="7" t="s">
        <v>203</v>
      </c>
      <c r="G29" s="7" t="s">
        <v>114</v>
      </c>
      <c r="H29" s="8">
        <v>1000</v>
      </c>
      <c r="I29" s="7">
        <v>5</v>
      </c>
      <c r="J29" s="11">
        <f t="shared" si="0"/>
        <v>5000</v>
      </c>
      <c r="K29" s="7">
        <f t="shared" si="1"/>
        <v>5</v>
      </c>
      <c r="L29" s="11">
        <f>K29*H29</f>
        <v>5000</v>
      </c>
      <c r="M29" s="12">
        <f t="shared" si="2"/>
        <v>0</v>
      </c>
      <c r="N29" s="12">
        <f t="shared" si="3"/>
        <v>0</v>
      </c>
      <c r="O29" s="7"/>
      <c r="P29" s="7"/>
      <c r="Q29" s="7"/>
      <c r="R29" s="7"/>
      <c r="S29" s="7"/>
    </row>
    <row r="30" spans="1:19" x14ac:dyDescent="0.25">
      <c r="A30" s="7">
        <v>22</v>
      </c>
      <c r="B30" s="7" t="s">
        <v>28</v>
      </c>
      <c r="C30" s="7" t="s">
        <v>30</v>
      </c>
      <c r="D30" s="7" t="s">
        <v>38</v>
      </c>
      <c r="E30" s="7" t="s">
        <v>79</v>
      </c>
      <c r="F30" s="7" t="s">
        <v>203</v>
      </c>
      <c r="G30" s="7" t="s">
        <v>114</v>
      </c>
      <c r="H30" s="8">
        <v>2000</v>
      </c>
      <c r="I30" s="7">
        <v>2</v>
      </c>
      <c r="J30" s="11">
        <f t="shared" si="0"/>
        <v>4000</v>
      </c>
      <c r="K30" s="7">
        <f t="shared" si="1"/>
        <v>2</v>
      </c>
      <c r="L30" s="11">
        <f>K30*H30</f>
        <v>4000</v>
      </c>
      <c r="M30" s="12">
        <f t="shared" si="2"/>
        <v>0</v>
      </c>
      <c r="N30" s="12">
        <f t="shared" si="3"/>
        <v>0</v>
      </c>
      <c r="O30" s="7"/>
      <c r="P30" s="7"/>
      <c r="Q30" s="7"/>
      <c r="R30" s="7"/>
      <c r="S30" s="7"/>
    </row>
    <row r="31" spans="1:19" x14ac:dyDescent="0.25">
      <c r="A31" s="7">
        <v>23</v>
      </c>
      <c r="B31" s="7" t="s">
        <v>19</v>
      </c>
      <c r="C31" s="7" t="s">
        <v>30</v>
      </c>
      <c r="D31" s="7" t="s">
        <v>38</v>
      </c>
      <c r="E31" s="7" t="s">
        <v>79</v>
      </c>
      <c r="F31" s="7" t="s">
        <v>203</v>
      </c>
      <c r="G31" s="7" t="s">
        <v>114</v>
      </c>
      <c r="H31" s="8">
        <v>23341</v>
      </c>
      <c r="I31" s="7">
        <v>1</v>
      </c>
      <c r="J31" s="11">
        <f t="shared" si="0"/>
        <v>23341</v>
      </c>
      <c r="K31" s="7">
        <f t="shared" si="1"/>
        <v>1</v>
      </c>
      <c r="L31" s="11">
        <f t="shared" si="4"/>
        <v>23341</v>
      </c>
      <c r="M31" s="12">
        <f t="shared" si="2"/>
        <v>0</v>
      </c>
      <c r="N31" s="12">
        <f t="shared" si="3"/>
        <v>0</v>
      </c>
      <c r="O31" s="7"/>
      <c r="P31" s="7"/>
      <c r="Q31" s="7"/>
      <c r="R31" s="7"/>
      <c r="S31" s="7"/>
    </row>
    <row r="32" spans="1:19" x14ac:dyDescent="0.25">
      <c r="A32" s="7">
        <v>24</v>
      </c>
      <c r="B32" s="7" t="s">
        <v>80</v>
      </c>
      <c r="C32" s="7" t="s">
        <v>30</v>
      </c>
      <c r="D32" s="7" t="s">
        <v>38</v>
      </c>
      <c r="E32" s="7" t="s">
        <v>79</v>
      </c>
      <c r="F32" s="7" t="s">
        <v>203</v>
      </c>
      <c r="G32" s="7" t="s">
        <v>114</v>
      </c>
      <c r="H32" s="8">
        <v>23341</v>
      </c>
      <c r="I32" s="7">
        <v>2</v>
      </c>
      <c r="J32" s="11">
        <f t="shared" si="0"/>
        <v>46682</v>
      </c>
      <c r="K32" s="7">
        <f t="shared" si="1"/>
        <v>2</v>
      </c>
      <c r="L32" s="11">
        <f>K32*H32</f>
        <v>46682</v>
      </c>
      <c r="M32" s="12">
        <f t="shared" si="2"/>
        <v>0</v>
      </c>
      <c r="N32" s="12">
        <f t="shared" si="3"/>
        <v>0</v>
      </c>
      <c r="O32" s="7"/>
      <c r="P32" s="7"/>
      <c r="Q32" s="7"/>
      <c r="R32" s="7"/>
      <c r="S32" s="7"/>
    </row>
    <row r="33" spans="1:19" x14ac:dyDescent="0.25">
      <c r="A33" s="7">
        <v>25</v>
      </c>
      <c r="B33" s="7" t="s">
        <v>62</v>
      </c>
      <c r="C33" s="7" t="s">
        <v>30</v>
      </c>
      <c r="D33" s="7" t="s">
        <v>38</v>
      </c>
      <c r="E33" s="7" t="s">
        <v>79</v>
      </c>
      <c r="F33" s="7" t="s">
        <v>203</v>
      </c>
      <c r="G33" s="7" t="s">
        <v>114</v>
      </c>
      <c r="H33" s="8">
        <v>5254</v>
      </c>
      <c r="I33" s="7">
        <v>1</v>
      </c>
      <c r="J33" s="11">
        <f t="shared" si="0"/>
        <v>5254</v>
      </c>
      <c r="K33" s="7">
        <f t="shared" si="1"/>
        <v>1</v>
      </c>
      <c r="L33" s="11">
        <f t="shared" si="4"/>
        <v>5254</v>
      </c>
      <c r="M33" s="12">
        <f t="shared" si="2"/>
        <v>0</v>
      </c>
      <c r="N33" s="12">
        <f t="shared" si="3"/>
        <v>0</v>
      </c>
      <c r="O33" s="7"/>
      <c r="P33" s="7"/>
      <c r="Q33" s="7"/>
      <c r="R33" s="7"/>
      <c r="S33" s="7"/>
    </row>
    <row r="34" spans="1:19" x14ac:dyDescent="0.25">
      <c r="A34" s="7">
        <v>26</v>
      </c>
      <c r="B34" s="7" t="s">
        <v>69</v>
      </c>
      <c r="C34" s="7" t="s">
        <v>30</v>
      </c>
      <c r="D34" s="7" t="s">
        <v>38</v>
      </c>
      <c r="E34" s="7" t="s">
        <v>79</v>
      </c>
      <c r="F34" s="7" t="s">
        <v>203</v>
      </c>
      <c r="G34" s="7" t="s">
        <v>114</v>
      </c>
      <c r="H34" s="8">
        <v>5396</v>
      </c>
      <c r="I34" s="7">
        <v>1</v>
      </c>
      <c r="J34" s="11">
        <f t="shared" si="0"/>
        <v>5396</v>
      </c>
      <c r="K34" s="7">
        <f t="shared" si="1"/>
        <v>1</v>
      </c>
      <c r="L34" s="11">
        <f t="shared" si="4"/>
        <v>5396</v>
      </c>
      <c r="M34" s="12">
        <f t="shared" si="2"/>
        <v>0</v>
      </c>
      <c r="N34" s="12">
        <f t="shared" si="3"/>
        <v>0</v>
      </c>
      <c r="O34" s="7"/>
      <c r="P34" s="7"/>
      <c r="Q34" s="7"/>
      <c r="R34" s="7"/>
      <c r="S34" s="7"/>
    </row>
    <row r="35" spans="1:19" x14ac:dyDescent="0.25">
      <c r="A35" s="7">
        <v>27</v>
      </c>
      <c r="B35" s="7" t="s">
        <v>78</v>
      </c>
      <c r="C35" s="7" t="s">
        <v>30</v>
      </c>
      <c r="D35" s="7" t="s">
        <v>38</v>
      </c>
      <c r="E35" s="7" t="s">
        <v>79</v>
      </c>
      <c r="F35" s="7" t="s">
        <v>203</v>
      </c>
      <c r="G35" s="7" t="s">
        <v>114</v>
      </c>
      <c r="H35" s="8">
        <v>9230</v>
      </c>
      <c r="I35" s="7">
        <v>3</v>
      </c>
      <c r="J35" s="11">
        <f t="shared" si="0"/>
        <v>27690</v>
      </c>
      <c r="K35" s="7">
        <f t="shared" si="1"/>
        <v>3</v>
      </c>
      <c r="L35" s="11">
        <f>K35*H35</f>
        <v>27690</v>
      </c>
      <c r="M35" s="12">
        <f t="shared" si="2"/>
        <v>0</v>
      </c>
      <c r="N35" s="12">
        <f t="shared" si="3"/>
        <v>0</v>
      </c>
      <c r="O35" s="7"/>
      <c r="P35" s="7"/>
      <c r="Q35" s="7"/>
      <c r="R35" s="7"/>
      <c r="S35" s="7"/>
    </row>
    <row r="36" spans="1:19" x14ac:dyDescent="0.25">
      <c r="A36" s="7">
        <v>28</v>
      </c>
      <c r="B36" s="7" t="s">
        <v>29</v>
      </c>
      <c r="C36" s="7" t="s">
        <v>30</v>
      </c>
      <c r="D36" s="7" t="s">
        <v>38</v>
      </c>
      <c r="E36" s="7" t="s">
        <v>79</v>
      </c>
      <c r="F36" s="7" t="s">
        <v>203</v>
      </c>
      <c r="G36" s="7" t="s">
        <v>114</v>
      </c>
      <c r="H36" s="8">
        <v>1500</v>
      </c>
      <c r="I36" s="7">
        <v>13</v>
      </c>
      <c r="J36" s="11">
        <f t="shared" si="0"/>
        <v>19500</v>
      </c>
      <c r="K36" s="7">
        <f t="shared" si="1"/>
        <v>13</v>
      </c>
      <c r="L36" s="11">
        <f>K36*H36</f>
        <v>19500</v>
      </c>
      <c r="M36" s="12">
        <f t="shared" si="2"/>
        <v>0</v>
      </c>
      <c r="N36" s="12">
        <f t="shared" si="3"/>
        <v>0</v>
      </c>
      <c r="O36" s="7"/>
      <c r="P36" s="7"/>
      <c r="Q36" s="7"/>
      <c r="R36" s="7"/>
      <c r="S36" s="7"/>
    </row>
    <row r="37" spans="1:19" x14ac:dyDescent="0.25">
      <c r="A37" s="7">
        <v>29</v>
      </c>
      <c r="B37" s="7" t="s">
        <v>72</v>
      </c>
      <c r="C37" s="7" t="s">
        <v>30</v>
      </c>
      <c r="D37" s="7" t="s">
        <v>38</v>
      </c>
      <c r="E37" s="7" t="s">
        <v>79</v>
      </c>
      <c r="F37" s="7" t="s">
        <v>203</v>
      </c>
      <c r="G37" s="7" t="s">
        <v>114</v>
      </c>
      <c r="H37" s="8">
        <v>1500</v>
      </c>
      <c r="I37" s="7">
        <v>3</v>
      </c>
      <c r="J37" s="11">
        <f t="shared" si="0"/>
        <v>4500</v>
      </c>
      <c r="K37" s="7">
        <f t="shared" si="1"/>
        <v>3</v>
      </c>
      <c r="L37" s="11">
        <f>K37*H37</f>
        <v>4500</v>
      </c>
      <c r="M37" s="12">
        <f t="shared" si="2"/>
        <v>0</v>
      </c>
      <c r="N37" s="12">
        <f t="shared" si="3"/>
        <v>0</v>
      </c>
      <c r="O37" s="7"/>
      <c r="P37" s="7"/>
      <c r="Q37" s="7"/>
      <c r="R37" s="7"/>
      <c r="S37" s="7"/>
    </row>
    <row r="38" spans="1:19" x14ac:dyDescent="0.25">
      <c r="A38" s="7">
        <v>30</v>
      </c>
      <c r="B38" s="7" t="s">
        <v>76</v>
      </c>
      <c r="C38" s="7" t="s">
        <v>30</v>
      </c>
      <c r="D38" s="7" t="s">
        <v>38</v>
      </c>
      <c r="E38" s="7" t="s">
        <v>79</v>
      </c>
      <c r="F38" s="7" t="s">
        <v>203</v>
      </c>
      <c r="G38" s="7" t="s">
        <v>114</v>
      </c>
      <c r="H38" s="7" t="s">
        <v>137</v>
      </c>
      <c r="I38" s="7">
        <v>3</v>
      </c>
      <c r="J38" s="11">
        <v>0</v>
      </c>
      <c r="K38" s="7">
        <f t="shared" si="1"/>
        <v>3</v>
      </c>
      <c r="L38" s="11">
        <f t="shared" si="4"/>
        <v>0</v>
      </c>
      <c r="M38" s="12">
        <f t="shared" si="2"/>
        <v>0</v>
      </c>
      <c r="N38" s="12">
        <v>0</v>
      </c>
      <c r="O38" s="7"/>
      <c r="P38" s="7"/>
      <c r="Q38" s="7"/>
      <c r="R38" s="7"/>
      <c r="S38" s="7"/>
    </row>
    <row r="39" spans="1:19" x14ac:dyDescent="0.25">
      <c r="A39" s="7">
        <v>31</v>
      </c>
      <c r="B39" s="7" t="s">
        <v>77</v>
      </c>
      <c r="C39" s="7" t="s">
        <v>30</v>
      </c>
      <c r="D39" s="7" t="s">
        <v>38</v>
      </c>
      <c r="E39" s="7" t="s">
        <v>79</v>
      </c>
      <c r="F39" s="7" t="s">
        <v>203</v>
      </c>
      <c r="G39" s="7" t="s">
        <v>114</v>
      </c>
      <c r="H39" s="7" t="s">
        <v>137</v>
      </c>
      <c r="I39" s="7">
        <v>16</v>
      </c>
      <c r="J39" s="11">
        <v>0</v>
      </c>
      <c r="K39" s="7">
        <f t="shared" si="1"/>
        <v>16</v>
      </c>
      <c r="L39" s="11">
        <f t="shared" si="4"/>
        <v>0</v>
      </c>
      <c r="M39" s="12">
        <f t="shared" si="2"/>
        <v>0</v>
      </c>
      <c r="N39" s="12">
        <v>0</v>
      </c>
      <c r="O39" s="7"/>
      <c r="P39" s="7"/>
      <c r="Q39" s="7"/>
      <c r="R39" s="7"/>
      <c r="S39" s="7"/>
    </row>
    <row r="40" spans="1:19" x14ac:dyDescent="0.25">
      <c r="A40" s="7">
        <v>32</v>
      </c>
      <c r="B40" s="7" t="s">
        <v>81</v>
      </c>
      <c r="C40" s="7" t="s">
        <v>30</v>
      </c>
      <c r="D40" s="7" t="s">
        <v>38</v>
      </c>
      <c r="E40" s="7" t="s">
        <v>79</v>
      </c>
      <c r="F40" s="7" t="s">
        <v>203</v>
      </c>
      <c r="G40" s="7" t="s">
        <v>114</v>
      </c>
      <c r="H40" s="7" t="s">
        <v>137</v>
      </c>
      <c r="I40" s="7">
        <v>16</v>
      </c>
      <c r="J40" s="11">
        <v>0</v>
      </c>
      <c r="K40" s="7">
        <f t="shared" si="1"/>
        <v>16</v>
      </c>
      <c r="L40" s="11">
        <f t="shared" si="4"/>
        <v>0</v>
      </c>
      <c r="M40" s="12">
        <f t="shared" si="2"/>
        <v>0</v>
      </c>
      <c r="N40" s="12">
        <v>0</v>
      </c>
      <c r="O40" s="7"/>
      <c r="P40" s="7"/>
      <c r="Q40" s="7"/>
      <c r="R40" s="7"/>
      <c r="S40" s="7"/>
    </row>
    <row r="41" spans="1:19" x14ac:dyDescent="0.25">
      <c r="A41" s="7">
        <v>33</v>
      </c>
      <c r="B41" s="7" t="s">
        <v>62</v>
      </c>
      <c r="C41" s="7" t="s">
        <v>30</v>
      </c>
      <c r="D41" s="7" t="s">
        <v>38</v>
      </c>
      <c r="E41" s="7" t="s">
        <v>82</v>
      </c>
      <c r="F41" s="7" t="s">
        <v>203</v>
      </c>
      <c r="G41" s="7" t="s">
        <v>114</v>
      </c>
      <c r="H41" s="8">
        <v>5254</v>
      </c>
      <c r="I41" s="7">
        <v>5</v>
      </c>
      <c r="J41" s="11">
        <f t="shared" si="0"/>
        <v>26270</v>
      </c>
      <c r="K41" s="7">
        <v>0</v>
      </c>
      <c r="L41" s="11">
        <f>K41*H41</f>
        <v>0</v>
      </c>
      <c r="M41" s="12">
        <f t="shared" si="2"/>
        <v>5</v>
      </c>
      <c r="N41" s="12">
        <f t="shared" si="3"/>
        <v>26270</v>
      </c>
      <c r="O41" s="7"/>
      <c r="P41" s="7"/>
      <c r="Q41" s="7"/>
      <c r="R41" s="7"/>
      <c r="S41" s="7"/>
    </row>
    <row r="42" spans="1:19" x14ac:dyDescent="0.25">
      <c r="A42" s="7">
        <v>34</v>
      </c>
      <c r="B42" s="7" t="s">
        <v>83</v>
      </c>
      <c r="C42" s="7" t="s">
        <v>30</v>
      </c>
      <c r="D42" s="7" t="s">
        <v>38</v>
      </c>
      <c r="E42" s="7" t="s">
        <v>82</v>
      </c>
      <c r="F42" s="7" t="s">
        <v>203</v>
      </c>
      <c r="G42" s="7" t="s">
        <v>114</v>
      </c>
      <c r="H42" s="8">
        <v>5254</v>
      </c>
      <c r="I42" s="7">
        <v>5</v>
      </c>
      <c r="J42" s="11">
        <f t="shared" si="0"/>
        <v>26270</v>
      </c>
      <c r="K42" s="7">
        <v>0</v>
      </c>
      <c r="L42" s="11">
        <f>K42*H42</f>
        <v>0</v>
      </c>
      <c r="M42" s="12">
        <f t="shared" si="2"/>
        <v>5</v>
      </c>
      <c r="N42" s="12">
        <f t="shared" si="3"/>
        <v>26270</v>
      </c>
      <c r="O42" s="7"/>
      <c r="P42" s="7"/>
      <c r="Q42" s="7"/>
      <c r="R42" s="7"/>
      <c r="S42" s="7"/>
    </row>
    <row r="43" spans="1:19" x14ac:dyDescent="0.25">
      <c r="A43" s="7">
        <v>35</v>
      </c>
      <c r="B43" s="7" t="s">
        <v>84</v>
      </c>
      <c r="C43" s="7" t="s">
        <v>30</v>
      </c>
      <c r="D43" s="7" t="s">
        <v>38</v>
      </c>
      <c r="E43" s="7" t="s">
        <v>82</v>
      </c>
      <c r="F43" s="7" t="s">
        <v>203</v>
      </c>
      <c r="G43" s="7" t="s">
        <v>114</v>
      </c>
      <c r="H43" s="8">
        <v>9230</v>
      </c>
      <c r="I43" s="7">
        <v>4</v>
      </c>
      <c r="J43" s="11">
        <f t="shared" si="0"/>
        <v>36920</v>
      </c>
      <c r="K43" s="7">
        <v>0</v>
      </c>
      <c r="L43" s="11">
        <f>K43*H43</f>
        <v>0</v>
      </c>
      <c r="M43" s="12">
        <f t="shared" si="2"/>
        <v>4</v>
      </c>
      <c r="N43" s="12">
        <f t="shared" si="3"/>
        <v>36920</v>
      </c>
      <c r="O43" s="7"/>
      <c r="P43" s="7"/>
      <c r="Q43" s="7"/>
      <c r="R43" s="7"/>
      <c r="S43" s="7"/>
    </row>
    <row r="44" spans="1:19" x14ac:dyDescent="0.25">
      <c r="A44" s="7">
        <v>36</v>
      </c>
      <c r="B44" s="7" t="s">
        <v>85</v>
      </c>
      <c r="C44" s="7" t="s">
        <v>30</v>
      </c>
      <c r="D44" s="7" t="s">
        <v>38</v>
      </c>
      <c r="E44" s="7" t="s">
        <v>82</v>
      </c>
      <c r="F44" s="7" t="s">
        <v>203</v>
      </c>
      <c r="G44" s="7" t="s">
        <v>114</v>
      </c>
      <c r="H44" s="8">
        <v>5254</v>
      </c>
      <c r="I44" s="7">
        <v>5</v>
      </c>
      <c r="J44" s="11">
        <f t="shared" si="0"/>
        <v>26270</v>
      </c>
      <c r="K44" s="7">
        <v>0</v>
      </c>
      <c r="L44" s="11">
        <f>K44*H44</f>
        <v>0</v>
      </c>
      <c r="M44" s="12">
        <f t="shared" si="2"/>
        <v>5</v>
      </c>
      <c r="N44" s="12">
        <f t="shared" si="3"/>
        <v>26270</v>
      </c>
      <c r="O44" s="7"/>
      <c r="P44" s="7"/>
      <c r="Q44" s="7"/>
      <c r="R44" s="7"/>
      <c r="S44" s="7"/>
    </row>
    <row r="45" spans="1:19" x14ac:dyDescent="0.25">
      <c r="A45" s="7">
        <v>37</v>
      </c>
      <c r="B45" s="7" t="s">
        <v>29</v>
      </c>
      <c r="C45" s="7" t="s">
        <v>30</v>
      </c>
      <c r="D45" s="7" t="s">
        <v>38</v>
      </c>
      <c r="E45" s="7" t="s">
        <v>82</v>
      </c>
      <c r="F45" s="7" t="s">
        <v>203</v>
      </c>
      <c r="G45" s="7" t="s">
        <v>114</v>
      </c>
      <c r="H45" s="8">
        <v>2000</v>
      </c>
      <c r="I45" s="7">
        <v>43</v>
      </c>
      <c r="J45" s="11">
        <f t="shared" si="0"/>
        <v>86000</v>
      </c>
      <c r="K45" s="7">
        <v>0</v>
      </c>
      <c r="L45" s="11">
        <f>K45*H45</f>
        <v>0</v>
      </c>
      <c r="M45" s="12">
        <f t="shared" si="2"/>
        <v>43</v>
      </c>
      <c r="N45" s="12">
        <f t="shared" si="3"/>
        <v>86000</v>
      </c>
      <c r="O45" s="7"/>
      <c r="P45" s="7"/>
      <c r="Q45" s="7"/>
      <c r="R45" s="7"/>
      <c r="S45" s="7"/>
    </row>
    <row r="46" spans="1:19" x14ac:dyDescent="0.25">
      <c r="A46" s="7">
        <v>38</v>
      </c>
      <c r="B46" s="7" t="s">
        <v>86</v>
      </c>
      <c r="C46" s="7" t="s">
        <v>30</v>
      </c>
      <c r="D46" s="7" t="s">
        <v>38</v>
      </c>
      <c r="E46" s="7" t="s">
        <v>82</v>
      </c>
      <c r="F46" s="7" t="s">
        <v>203</v>
      </c>
      <c r="G46" s="7" t="s">
        <v>114</v>
      </c>
      <c r="H46" s="8">
        <v>21300</v>
      </c>
      <c r="I46" s="7">
        <v>1</v>
      </c>
      <c r="J46" s="11">
        <f t="shared" si="0"/>
        <v>21300</v>
      </c>
      <c r="K46" s="7">
        <v>0</v>
      </c>
      <c r="L46" s="11">
        <f t="shared" si="4"/>
        <v>0</v>
      </c>
      <c r="M46" s="12">
        <f t="shared" si="2"/>
        <v>1</v>
      </c>
      <c r="N46" s="12">
        <f t="shared" si="3"/>
        <v>21300</v>
      </c>
      <c r="O46" s="7"/>
      <c r="P46" s="7"/>
      <c r="Q46" s="7"/>
      <c r="R46" s="7"/>
      <c r="S46" s="7"/>
    </row>
    <row r="47" spans="1:19" x14ac:dyDescent="0.25">
      <c r="A47" s="7">
        <v>39</v>
      </c>
      <c r="B47" s="7" t="s">
        <v>87</v>
      </c>
      <c r="C47" s="7" t="s">
        <v>30</v>
      </c>
      <c r="D47" s="7" t="s">
        <v>38</v>
      </c>
      <c r="E47" s="7" t="s">
        <v>82</v>
      </c>
      <c r="F47" s="7" t="s">
        <v>203</v>
      </c>
      <c r="G47" s="7" t="s">
        <v>114</v>
      </c>
      <c r="H47" s="8">
        <v>11644</v>
      </c>
      <c r="I47" s="7">
        <v>3</v>
      </c>
      <c r="J47" s="11">
        <f t="shared" si="0"/>
        <v>34932</v>
      </c>
      <c r="K47" s="7">
        <v>0</v>
      </c>
      <c r="L47" s="11">
        <f>K47*H47</f>
        <v>0</v>
      </c>
      <c r="M47" s="12">
        <f t="shared" si="2"/>
        <v>3</v>
      </c>
      <c r="N47" s="12">
        <f t="shared" si="3"/>
        <v>34932</v>
      </c>
      <c r="O47" s="7"/>
      <c r="P47" s="7"/>
      <c r="Q47" s="7"/>
      <c r="R47" s="7"/>
      <c r="S47" s="7"/>
    </row>
    <row r="48" spans="1:19" x14ac:dyDescent="0.25">
      <c r="A48" s="7">
        <v>40</v>
      </c>
      <c r="B48" s="7" t="s">
        <v>88</v>
      </c>
      <c r="C48" s="7" t="s">
        <v>30</v>
      </c>
      <c r="D48" s="7" t="s">
        <v>38</v>
      </c>
      <c r="E48" s="7" t="s">
        <v>82</v>
      </c>
      <c r="F48" s="7" t="s">
        <v>203</v>
      </c>
      <c r="G48" s="7" t="s">
        <v>114</v>
      </c>
      <c r="H48" s="8">
        <v>21300</v>
      </c>
      <c r="I48" s="7">
        <v>1</v>
      </c>
      <c r="J48" s="11">
        <f t="shared" si="0"/>
        <v>21300</v>
      </c>
      <c r="K48" s="7">
        <v>0</v>
      </c>
      <c r="L48" s="11">
        <f t="shared" si="4"/>
        <v>0</v>
      </c>
      <c r="M48" s="12">
        <f t="shared" si="2"/>
        <v>1</v>
      </c>
      <c r="N48" s="12">
        <f t="shared" si="3"/>
        <v>21300</v>
      </c>
      <c r="O48" s="7"/>
      <c r="P48" s="7"/>
      <c r="Q48" s="7"/>
      <c r="R48" s="7"/>
      <c r="S48" s="7"/>
    </row>
    <row r="49" spans="1:19" x14ac:dyDescent="0.25">
      <c r="A49" s="7">
        <v>41</v>
      </c>
      <c r="B49" s="7" t="s">
        <v>63</v>
      </c>
      <c r="C49" s="7" t="s">
        <v>30</v>
      </c>
      <c r="D49" s="7" t="s">
        <v>38</v>
      </c>
      <c r="E49" s="7" t="s">
        <v>82</v>
      </c>
      <c r="F49" s="7" t="s">
        <v>203</v>
      </c>
      <c r="G49" s="7" t="s">
        <v>114</v>
      </c>
      <c r="H49" s="8">
        <v>2000</v>
      </c>
      <c r="I49" s="7">
        <v>8</v>
      </c>
      <c r="J49" s="11">
        <f t="shared" si="0"/>
        <v>16000</v>
      </c>
      <c r="K49" s="7">
        <v>0</v>
      </c>
      <c r="L49" s="11">
        <f>K49*H49</f>
        <v>0</v>
      </c>
      <c r="M49" s="12">
        <f t="shared" si="2"/>
        <v>8</v>
      </c>
      <c r="N49" s="12">
        <f t="shared" si="3"/>
        <v>16000</v>
      </c>
      <c r="O49" s="7"/>
      <c r="P49" s="7"/>
      <c r="Q49" s="7"/>
      <c r="R49" s="7"/>
      <c r="S49" s="7"/>
    </row>
    <row r="50" spans="1:19" x14ac:dyDescent="0.25">
      <c r="A50" s="7">
        <v>42</v>
      </c>
      <c r="B50" s="7" t="s">
        <v>72</v>
      </c>
      <c r="C50" s="7" t="s">
        <v>30</v>
      </c>
      <c r="D50" s="7" t="s">
        <v>38</v>
      </c>
      <c r="E50" s="7" t="s">
        <v>60</v>
      </c>
      <c r="F50" s="7" t="s">
        <v>203</v>
      </c>
      <c r="G50" s="7" t="s">
        <v>114</v>
      </c>
      <c r="H50" s="8">
        <v>2000</v>
      </c>
      <c r="I50" s="7">
        <v>2</v>
      </c>
      <c r="J50" s="11">
        <f t="shared" si="0"/>
        <v>4000</v>
      </c>
      <c r="K50" s="7">
        <v>0</v>
      </c>
      <c r="L50" s="11">
        <f>K50*H50</f>
        <v>0</v>
      </c>
      <c r="M50" s="12">
        <f t="shared" si="2"/>
        <v>2</v>
      </c>
      <c r="N50" s="12">
        <f t="shared" si="3"/>
        <v>4000</v>
      </c>
      <c r="O50" s="7"/>
      <c r="P50" s="7"/>
      <c r="Q50" s="7"/>
      <c r="R50" s="7"/>
      <c r="S50" s="7"/>
    </row>
    <row r="51" spans="1:19" x14ac:dyDescent="0.25">
      <c r="A51" s="7">
        <v>43</v>
      </c>
      <c r="B51" s="7" t="s">
        <v>29</v>
      </c>
      <c r="C51" s="7" t="s">
        <v>30</v>
      </c>
      <c r="D51" s="7" t="s">
        <v>38</v>
      </c>
      <c r="E51" s="7" t="s">
        <v>60</v>
      </c>
      <c r="F51" s="7" t="s">
        <v>203</v>
      </c>
      <c r="G51" s="7" t="s">
        <v>114</v>
      </c>
      <c r="H51" s="8">
        <v>2000</v>
      </c>
      <c r="I51" s="7">
        <v>2</v>
      </c>
      <c r="J51" s="11">
        <f t="shared" si="0"/>
        <v>4000</v>
      </c>
      <c r="K51" s="7">
        <v>0</v>
      </c>
      <c r="L51" s="11">
        <f>K51*H51</f>
        <v>0</v>
      </c>
      <c r="M51" s="12">
        <f t="shared" si="2"/>
        <v>2</v>
      </c>
      <c r="N51" s="12">
        <f t="shared" si="3"/>
        <v>4000</v>
      </c>
      <c r="O51" s="7"/>
      <c r="P51" s="7"/>
      <c r="Q51" s="7"/>
      <c r="R51" s="7"/>
      <c r="S51" s="7"/>
    </row>
    <row r="52" spans="1:19" x14ac:dyDescent="0.25">
      <c r="A52" s="7">
        <v>44</v>
      </c>
      <c r="B52" s="7" t="s">
        <v>69</v>
      </c>
      <c r="C52" s="7" t="s">
        <v>30</v>
      </c>
      <c r="D52" s="7" t="s">
        <v>38</v>
      </c>
      <c r="E52" s="7" t="s">
        <v>60</v>
      </c>
      <c r="F52" s="7" t="s">
        <v>203</v>
      </c>
      <c r="G52" s="7" t="s">
        <v>114</v>
      </c>
      <c r="H52" s="8">
        <v>5396</v>
      </c>
      <c r="I52" s="7">
        <v>1</v>
      </c>
      <c r="J52" s="11">
        <f t="shared" si="0"/>
        <v>5396</v>
      </c>
      <c r="K52" s="7">
        <v>0</v>
      </c>
      <c r="L52" s="11">
        <f t="shared" si="4"/>
        <v>0</v>
      </c>
      <c r="M52" s="12">
        <f t="shared" si="2"/>
        <v>1</v>
      </c>
      <c r="N52" s="12">
        <f t="shared" si="3"/>
        <v>5396</v>
      </c>
      <c r="O52" s="7"/>
      <c r="P52" s="7"/>
      <c r="Q52" s="7"/>
      <c r="R52" s="7"/>
      <c r="S52" s="7"/>
    </row>
    <row r="53" spans="1:19" x14ac:dyDescent="0.25">
      <c r="A53" s="7">
        <v>45</v>
      </c>
      <c r="B53" s="7" t="s">
        <v>89</v>
      </c>
      <c r="C53" s="7" t="s">
        <v>30</v>
      </c>
      <c r="D53" s="7" t="s">
        <v>38</v>
      </c>
      <c r="E53" s="7" t="s">
        <v>60</v>
      </c>
      <c r="F53" s="7" t="s">
        <v>203</v>
      </c>
      <c r="G53" s="7" t="s">
        <v>114</v>
      </c>
      <c r="H53" s="8">
        <v>2000</v>
      </c>
      <c r="I53" s="7">
        <v>1</v>
      </c>
      <c r="J53" s="11">
        <f t="shared" si="0"/>
        <v>2000</v>
      </c>
      <c r="K53" s="7">
        <v>0</v>
      </c>
      <c r="L53" s="11">
        <f t="shared" si="4"/>
        <v>0</v>
      </c>
      <c r="M53" s="12">
        <f t="shared" si="2"/>
        <v>1</v>
      </c>
      <c r="N53" s="12">
        <f t="shared" si="3"/>
        <v>2000</v>
      </c>
      <c r="O53" s="7"/>
      <c r="P53" s="7"/>
      <c r="Q53" s="7"/>
      <c r="R53" s="7"/>
      <c r="S53" s="7"/>
    </row>
    <row r="54" spans="1:19" ht="15.75" x14ac:dyDescent="0.25">
      <c r="A54" s="9" t="s">
        <v>134</v>
      </c>
      <c r="B54" s="7"/>
      <c r="C54" s="7"/>
      <c r="D54" s="7"/>
      <c r="E54" s="7"/>
      <c r="F54" s="7"/>
      <c r="G54" s="7"/>
      <c r="H54" s="7"/>
      <c r="I54" s="7"/>
      <c r="J54" s="10">
        <f>J9+J10+J11+J12+J13+J14+J15+J16+J17+J18+J19+J20+J21+J22+J23+J24+J25+J26+J27+J28+J29+J30+J31+J32+J33+J34+J35+J36+J37+J38+J39+J40+J41+J42+J43+J44+J45+J46+J47+J48+J49+J50+J51+J52+J53</f>
        <v>969113</v>
      </c>
      <c r="K54" s="10"/>
      <c r="L54" s="10">
        <f t="shared" ref="L54" si="6">L9+L10+L11+L12+L13+L14+L15+L16+L17+L18+L19+L20+L21+L22+L23+L24+L25+L26+L27+L28+L29+L30+L31+L32+L33+L34+L35+L36+L37+L38+L39+L40+L41+L42+L43+L44+L45+L46+L47+L48+L49+L50+L51+L52+L53</f>
        <v>657455</v>
      </c>
      <c r="M54" s="10"/>
      <c r="N54" s="10">
        <f t="shared" ref="N54" si="7">N9+N10+N11+N12+N13+N14+N15+N16+N17+N18+N19+N20+N21+N22+N23+N24+N25+N26+N27+N28+N29+N30+N31+N32+N33+N34+N35+N36+N37+N38+N39+N40+N41+N42+N43+N44+N45+N46+N47+N48+N49+N50+N51+N52+N53</f>
        <v>311658</v>
      </c>
      <c r="O54" s="7"/>
      <c r="P54" s="7"/>
      <c r="Q54" s="7"/>
      <c r="R54" s="7"/>
      <c r="S54" s="7"/>
    </row>
    <row r="56" spans="1:19" x14ac:dyDescent="0.25">
      <c r="B56" s="14"/>
    </row>
    <row r="57" spans="1:19" x14ac:dyDescent="0.25">
      <c r="B57" s="72"/>
      <c r="C57" s="72"/>
      <c r="D57" s="72"/>
      <c r="E57" s="72"/>
      <c r="F57" s="72"/>
      <c r="G57" s="72"/>
      <c r="H57" s="72"/>
      <c r="I57" s="72"/>
      <c r="J57" s="72"/>
      <c r="K57" s="72"/>
      <c r="L57" s="72"/>
      <c r="M57" s="72"/>
    </row>
    <row r="58" spans="1:19" x14ac:dyDescent="0.25">
      <c r="J58" s="23"/>
      <c r="L58" s="23">
        <f>L54+N54</f>
        <v>969113</v>
      </c>
    </row>
    <row r="60" spans="1:19" x14ac:dyDescent="0.25">
      <c r="J60" s="23">
        <f>L58-J54</f>
        <v>0</v>
      </c>
    </row>
  </sheetData>
  <mergeCells count="23">
    <mergeCell ref="B57:M57"/>
    <mergeCell ref="S6:S8"/>
    <mergeCell ref="I7:I8"/>
    <mergeCell ref="J7:J8"/>
    <mergeCell ref="K7:K8"/>
    <mergeCell ref="L7:L8"/>
    <mergeCell ref="M7:M8"/>
    <mergeCell ref="N7:N8"/>
    <mergeCell ref="O7:P7"/>
    <mergeCell ref="Q7:R7"/>
    <mergeCell ref="O6:R6"/>
    <mergeCell ref="G6:G8"/>
    <mergeCell ref="H6:H8"/>
    <mergeCell ref="I6:J6"/>
    <mergeCell ref="K6:L6"/>
    <mergeCell ref="M6:N6"/>
    <mergeCell ref="F6:F8"/>
    <mergeCell ref="C3:D3"/>
    <mergeCell ref="A6:A8"/>
    <mergeCell ref="B6:B8"/>
    <mergeCell ref="C6:C8"/>
    <mergeCell ref="D6:D8"/>
    <mergeCell ref="E6:E8"/>
  </mergeCells>
  <pageMargins left="0.7" right="0.7" top="0.75" bottom="0.75" header="0.3" footer="0.3"/>
  <pageSetup scale="57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S49"/>
  <sheetViews>
    <sheetView workbookViewId="0">
      <selection activeCell="S1" sqref="A1:S48"/>
    </sheetView>
  </sheetViews>
  <sheetFormatPr defaultRowHeight="15" x14ac:dyDescent="0.25"/>
  <cols>
    <col min="2" max="2" width="17.85546875" customWidth="1"/>
    <col min="3" max="3" width="16.85546875" customWidth="1"/>
    <col min="4" max="4" width="13.7109375" customWidth="1"/>
    <col min="5" max="5" width="12.85546875" customWidth="1"/>
    <col min="6" max="6" width="13.42578125" customWidth="1"/>
    <col min="9" max="9" width="6.28515625" customWidth="1"/>
    <col min="10" max="10" width="11.42578125" customWidth="1"/>
    <col min="11" max="11" width="7.28515625" customWidth="1"/>
    <col min="12" max="12" width="13.28515625" customWidth="1"/>
    <col min="14" max="14" width="7.28515625" customWidth="1"/>
    <col min="16" max="16" width="5.42578125" customWidth="1"/>
    <col min="18" max="18" width="5.140625" customWidth="1"/>
    <col min="19" max="19" width="10.140625" customWidth="1"/>
  </cols>
  <sheetData>
    <row r="1" spans="1:19" ht="18.75" x14ac:dyDescent="0.3">
      <c r="C1" s="1" t="s">
        <v>244</v>
      </c>
      <c r="D1" s="1"/>
      <c r="E1" s="1"/>
      <c r="F1" s="1"/>
      <c r="G1" s="1"/>
      <c r="H1" s="1"/>
    </row>
    <row r="3" spans="1:19" ht="18.75" x14ac:dyDescent="0.3">
      <c r="C3" s="70" t="s">
        <v>201</v>
      </c>
      <c r="D3" s="70"/>
      <c r="E3" s="70"/>
    </row>
    <row r="6" spans="1:19" ht="24" customHeight="1" x14ac:dyDescent="0.25">
      <c r="A6" s="71" t="s">
        <v>0</v>
      </c>
      <c r="B6" s="71" t="s">
        <v>1</v>
      </c>
      <c r="C6" s="71" t="s">
        <v>2</v>
      </c>
      <c r="D6" s="71" t="s">
        <v>3</v>
      </c>
      <c r="E6" s="69" t="s">
        <v>4</v>
      </c>
      <c r="F6" s="69" t="s">
        <v>5</v>
      </c>
      <c r="G6" s="69" t="s">
        <v>6</v>
      </c>
      <c r="H6" s="73" t="s">
        <v>7</v>
      </c>
      <c r="I6" s="69" t="s">
        <v>8</v>
      </c>
      <c r="J6" s="69"/>
      <c r="K6" s="69" t="s">
        <v>9</v>
      </c>
      <c r="L6" s="69"/>
      <c r="M6" s="69" t="s">
        <v>10</v>
      </c>
      <c r="N6" s="69"/>
      <c r="O6" s="73" t="s">
        <v>11</v>
      </c>
      <c r="P6" s="73"/>
      <c r="Q6" s="73"/>
      <c r="R6" s="73"/>
      <c r="S6" s="74" t="s">
        <v>12</v>
      </c>
    </row>
    <row r="7" spans="1:19" x14ac:dyDescent="0.25">
      <c r="A7" s="71"/>
      <c r="B7" s="71"/>
      <c r="C7" s="71"/>
      <c r="D7" s="71"/>
      <c r="E7" s="69"/>
      <c r="F7" s="69"/>
      <c r="G7" s="69"/>
      <c r="H7" s="73"/>
      <c r="I7" s="71" t="s">
        <v>13</v>
      </c>
      <c r="J7" s="71" t="s">
        <v>14</v>
      </c>
      <c r="K7" s="71" t="s">
        <v>13</v>
      </c>
      <c r="L7" s="71" t="s">
        <v>14</v>
      </c>
      <c r="M7" s="71" t="s">
        <v>13</v>
      </c>
      <c r="N7" s="71" t="s">
        <v>14</v>
      </c>
      <c r="O7" s="69" t="s">
        <v>15</v>
      </c>
      <c r="P7" s="69" t="s">
        <v>16</v>
      </c>
      <c r="Q7" s="69" t="s">
        <v>16</v>
      </c>
      <c r="R7" s="69"/>
      <c r="S7" s="74"/>
    </row>
    <row r="8" spans="1:19" x14ac:dyDescent="0.25">
      <c r="A8" s="71"/>
      <c r="B8" s="71"/>
      <c r="C8" s="71"/>
      <c r="D8" s="71"/>
      <c r="E8" s="69"/>
      <c r="F8" s="69"/>
      <c r="G8" s="69"/>
      <c r="H8" s="73"/>
      <c r="I8" s="71"/>
      <c r="J8" s="71"/>
      <c r="K8" s="71"/>
      <c r="L8" s="71"/>
      <c r="M8" s="71"/>
      <c r="N8" s="71"/>
      <c r="O8" s="6" t="s">
        <v>13</v>
      </c>
      <c r="P8" s="6" t="s">
        <v>14</v>
      </c>
      <c r="Q8" s="6" t="s">
        <v>13</v>
      </c>
      <c r="R8" s="6" t="s">
        <v>14</v>
      </c>
      <c r="S8" s="74"/>
    </row>
    <row r="9" spans="1:19" s="17" customFormat="1" x14ac:dyDescent="0.25">
      <c r="A9" s="15">
        <v>1</v>
      </c>
      <c r="B9" s="15" t="s">
        <v>78</v>
      </c>
      <c r="C9" s="15" t="s">
        <v>30</v>
      </c>
      <c r="D9" s="15" t="s">
        <v>32</v>
      </c>
      <c r="E9" s="15" t="s">
        <v>33</v>
      </c>
      <c r="F9" s="15" t="s">
        <v>203</v>
      </c>
      <c r="G9" s="15" t="s">
        <v>34</v>
      </c>
      <c r="H9" s="16">
        <v>7000</v>
      </c>
      <c r="I9" s="15">
        <v>4</v>
      </c>
      <c r="J9" s="15">
        <f>H9*I9</f>
        <v>28000</v>
      </c>
      <c r="K9" s="15">
        <v>4</v>
      </c>
      <c r="L9" s="15">
        <f>K9*H9</f>
        <v>28000</v>
      </c>
      <c r="M9" s="15"/>
      <c r="N9" s="15"/>
      <c r="O9" s="15"/>
      <c r="P9" s="15"/>
      <c r="Q9" s="15"/>
      <c r="R9" s="15"/>
      <c r="S9" s="15"/>
    </row>
    <row r="10" spans="1:19" s="17" customFormat="1" x14ac:dyDescent="0.25">
      <c r="A10" s="15">
        <v>2</v>
      </c>
      <c r="B10" s="15" t="s">
        <v>83</v>
      </c>
      <c r="C10" s="15" t="s">
        <v>30</v>
      </c>
      <c r="D10" s="15" t="s">
        <v>32</v>
      </c>
      <c r="E10" s="15" t="s">
        <v>33</v>
      </c>
      <c r="F10" s="15" t="s">
        <v>203</v>
      </c>
      <c r="G10" s="15" t="s">
        <v>34</v>
      </c>
      <c r="H10" s="16">
        <v>7000</v>
      </c>
      <c r="I10" s="15">
        <v>2</v>
      </c>
      <c r="J10" s="15">
        <f>H10*I10</f>
        <v>14000</v>
      </c>
      <c r="K10" s="15">
        <v>2</v>
      </c>
      <c r="L10" s="15">
        <f t="shared" ref="L10:L34" si="0">K10*H10</f>
        <v>14000</v>
      </c>
      <c r="M10" s="15"/>
      <c r="N10" s="15"/>
      <c r="O10" s="15"/>
      <c r="P10" s="15"/>
      <c r="Q10" s="15"/>
      <c r="R10" s="15"/>
      <c r="S10" s="15"/>
    </row>
    <row r="11" spans="1:19" s="17" customFormat="1" x14ac:dyDescent="0.25">
      <c r="A11" s="15">
        <v>3</v>
      </c>
      <c r="B11" s="15" t="s">
        <v>115</v>
      </c>
      <c r="C11" s="15" t="s">
        <v>30</v>
      </c>
      <c r="D11" s="15" t="s">
        <v>32</v>
      </c>
      <c r="E11" s="15" t="s">
        <v>33</v>
      </c>
      <c r="F11" s="15" t="s">
        <v>203</v>
      </c>
      <c r="G11" s="15" t="s">
        <v>34</v>
      </c>
      <c r="H11" s="16">
        <v>7000</v>
      </c>
      <c r="I11" s="15">
        <v>2</v>
      </c>
      <c r="J11" s="15">
        <f t="shared" ref="J11:J34" si="1">H11*I11</f>
        <v>14000</v>
      </c>
      <c r="K11" s="15">
        <v>2</v>
      </c>
      <c r="L11" s="15">
        <f t="shared" si="0"/>
        <v>14000</v>
      </c>
      <c r="M11" s="15"/>
      <c r="N11" s="15"/>
      <c r="O11" s="15"/>
      <c r="P11" s="15"/>
      <c r="Q11" s="15"/>
      <c r="R11" s="15"/>
      <c r="S11" s="15"/>
    </row>
    <row r="12" spans="1:19" s="17" customFormat="1" x14ac:dyDescent="0.25">
      <c r="A12" s="15">
        <v>4</v>
      </c>
      <c r="B12" s="15" t="s">
        <v>27</v>
      </c>
      <c r="C12" s="15" t="s">
        <v>30</v>
      </c>
      <c r="D12" s="15" t="s">
        <v>32</v>
      </c>
      <c r="E12" s="15" t="s">
        <v>33</v>
      </c>
      <c r="F12" s="15" t="s">
        <v>203</v>
      </c>
      <c r="G12" s="15" t="s">
        <v>34</v>
      </c>
      <c r="H12" s="16">
        <v>10000</v>
      </c>
      <c r="I12" s="15">
        <v>1</v>
      </c>
      <c r="J12" s="15">
        <f t="shared" si="1"/>
        <v>10000</v>
      </c>
      <c r="K12" s="15">
        <v>1</v>
      </c>
      <c r="L12" s="15">
        <f t="shared" si="0"/>
        <v>10000</v>
      </c>
      <c r="M12" s="15"/>
      <c r="N12" s="15"/>
      <c r="O12" s="15"/>
      <c r="P12" s="15"/>
      <c r="Q12" s="15"/>
      <c r="R12" s="15"/>
      <c r="S12" s="15"/>
    </row>
    <row r="13" spans="1:19" s="17" customFormat="1" x14ac:dyDescent="0.25">
      <c r="A13" s="15">
        <v>5</v>
      </c>
      <c r="B13" s="15" t="s">
        <v>116</v>
      </c>
      <c r="C13" s="15" t="s">
        <v>30</v>
      </c>
      <c r="D13" s="15" t="s">
        <v>32</v>
      </c>
      <c r="E13" s="15" t="s">
        <v>33</v>
      </c>
      <c r="F13" s="15" t="s">
        <v>203</v>
      </c>
      <c r="G13" s="15" t="s">
        <v>34</v>
      </c>
      <c r="H13" s="16">
        <v>2000</v>
      </c>
      <c r="I13" s="15">
        <v>24</v>
      </c>
      <c r="J13" s="15">
        <f t="shared" si="1"/>
        <v>48000</v>
      </c>
      <c r="K13" s="15">
        <v>24</v>
      </c>
      <c r="L13" s="15">
        <f t="shared" si="0"/>
        <v>48000</v>
      </c>
      <c r="M13" s="15"/>
      <c r="N13" s="15"/>
      <c r="O13" s="15"/>
      <c r="P13" s="15"/>
      <c r="Q13" s="15"/>
      <c r="R13" s="15"/>
      <c r="S13" s="15"/>
    </row>
    <row r="14" spans="1:19" s="17" customFormat="1" x14ac:dyDescent="0.25">
      <c r="A14" s="15">
        <v>6</v>
      </c>
      <c r="B14" s="15" t="s">
        <v>117</v>
      </c>
      <c r="C14" s="15" t="s">
        <v>30</v>
      </c>
      <c r="D14" s="15" t="s">
        <v>32</v>
      </c>
      <c r="E14" s="15" t="s">
        <v>33</v>
      </c>
      <c r="F14" s="15" t="s">
        <v>203</v>
      </c>
      <c r="G14" s="15" t="s">
        <v>34</v>
      </c>
      <c r="H14" s="16">
        <v>2000</v>
      </c>
      <c r="I14" s="15">
        <v>1</v>
      </c>
      <c r="J14" s="15">
        <f t="shared" si="1"/>
        <v>2000</v>
      </c>
      <c r="K14" s="15">
        <v>1</v>
      </c>
      <c r="L14" s="15">
        <f t="shared" si="0"/>
        <v>2000</v>
      </c>
      <c r="M14" s="15"/>
      <c r="N14" s="15"/>
      <c r="O14" s="15"/>
      <c r="P14" s="15"/>
      <c r="Q14" s="15"/>
      <c r="R14" s="15"/>
      <c r="S14" s="15"/>
    </row>
    <row r="15" spans="1:19" s="17" customFormat="1" x14ac:dyDescent="0.25">
      <c r="A15" s="15">
        <v>7</v>
      </c>
      <c r="B15" s="15" t="s">
        <v>21</v>
      </c>
      <c r="C15" s="15" t="s">
        <v>30</v>
      </c>
      <c r="D15" s="15" t="s">
        <v>32</v>
      </c>
      <c r="E15" s="15" t="s">
        <v>33</v>
      </c>
      <c r="F15" s="15" t="s">
        <v>203</v>
      </c>
      <c r="G15" s="15" t="s">
        <v>34</v>
      </c>
      <c r="H15" s="16">
        <v>2500</v>
      </c>
      <c r="I15" s="15">
        <v>2</v>
      </c>
      <c r="J15" s="15">
        <f t="shared" si="1"/>
        <v>5000</v>
      </c>
      <c r="K15" s="15">
        <v>2</v>
      </c>
      <c r="L15" s="15">
        <f t="shared" si="0"/>
        <v>5000</v>
      </c>
      <c r="M15" s="15"/>
      <c r="N15" s="15"/>
      <c r="O15" s="15"/>
      <c r="P15" s="15"/>
      <c r="Q15" s="15"/>
      <c r="R15" s="15"/>
      <c r="S15" s="15"/>
    </row>
    <row r="16" spans="1:19" s="17" customFormat="1" x14ac:dyDescent="0.25">
      <c r="A16" s="15">
        <v>8</v>
      </c>
      <c r="B16" s="15" t="s">
        <v>19</v>
      </c>
      <c r="C16" s="15" t="s">
        <v>30</v>
      </c>
      <c r="D16" s="15" t="s">
        <v>32</v>
      </c>
      <c r="E16" s="15" t="s">
        <v>33</v>
      </c>
      <c r="F16" s="15" t="s">
        <v>203</v>
      </c>
      <c r="G16" s="15" t="s">
        <v>34</v>
      </c>
      <c r="H16" s="16">
        <v>10000</v>
      </c>
      <c r="I16" s="15">
        <v>2</v>
      </c>
      <c r="J16" s="15">
        <f t="shared" si="1"/>
        <v>20000</v>
      </c>
      <c r="K16" s="15">
        <v>2</v>
      </c>
      <c r="L16" s="15">
        <f t="shared" si="0"/>
        <v>20000</v>
      </c>
      <c r="M16" s="15"/>
      <c r="N16" s="15"/>
      <c r="O16" s="15"/>
      <c r="P16" s="15"/>
      <c r="Q16" s="15"/>
      <c r="R16" s="15"/>
      <c r="S16" s="15"/>
    </row>
    <row r="17" spans="1:19" s="17" customFormat="1" x14ac:dyDescent="0.25">
      <c r="A17" s="15">
        <v>9</v>
      </c>
      <c r="B17" s="15" t="s">
        <v>103</v>
      </c>
      <c r="C17" s="15" t="s">
        <v>31</v>
      </c>
      <c r="D17" s="15" t="s">
        <v>32</v>
      </c>
      <c r="E17" s="15" t="s">
        <v>33</v>
      </c>
      <c r="F17" s="15" t="s">
        <v>203</v>
      </c>
      <c r="G17" s="15" t="s">
        <v>34</v>
      </c>
      <c r="H17" s="15" t="s">
        <v>138</v>
      </c>
      <c r="I17" s="15">
        <v>1</v>
      </c>
      <c r="J17" s="15">
        <v>0</v>
      </c>
      <c r="K17" s="15">
        <v>1</v>
      </c>
      <c r="L17" s="15">
        <v>0</v>
      </c>
      <c r="M17" s="15"/>
      <c r="N17" s="15"/>
      <c r="O17" s="15"/>
      <c r="P17" s="15"/>
      <c r="Q17" s="15"/>
      <c r="R17" s="15"/>
      <c r="S17" s="15"/>
    </row>
    <row r="18" spans="1:19" s="17" customFormat="1" x14ac:dyDescent="0.25">
      <c r="A18" s="15">
        <v>10</v>
      </c>
      <c r="B18" s="15" t="s">
        <v>36</v>
      </c>
      <c r="C18" s="15" t="s">
        <v>30</v>
      </c>
      <c r="D18" s="15" t="s">
        <v>32</v>
      </c>
      <c r="E18" s="15" t="s">
        <v>33</v>
      </c>
      <c r="F18" s="15" t="s">
        <v>203</v>
      </c>
      <c r="G18" s="15" t="s">
        <v>34</v>
      </c>
      <c r="H18" s="16">
        <v>3000</v>
      </c>
      <c r="I18" s="15">
        <v>1</v>
      </c>
      <c r="J18" s="15">
        <f>H18*I18</f>
        <v>3000</v>
      </c>
      <c r="K18" s="15">
        <v>1</v>
      </c>
      <c r="L18" s="16">
        <v>3000</v>
      </c>
      <c r="M18" s="15"/>
      <c r="N18" s="15"/>
      <c r="O18" s="15"/>
      <c r="P18" s="15"/>
      <c r="Q18" s="15"/>
      <c r="R18" s="15"/>
      <c r="S18" s="15"/>
    </row>
    <row r="19" spans="1:19" s="17" customFormat="1" x14ac:dyDescent="0.25">
      <c r="A19" s="15">
        <v>11</v>
      </c>
      <c r="B19" s="15" t="s">
        <v>118</v>
      </c>
      <c r="C19" s="15" t="s">
        <v>31</v>
      </c>
      <c r="D19" s="15" t="s">
        <v>32</v>
      </c>
      <c r="E19" s="15" t="s">
        <v>33</v>
      </c>
      <c r="F19" s="15" t="s">
        <v>203</v>
      </c>
      <c r="G19" s="15" t="s">
        <v>34</v>
      </c>
      <c r="H19" s="15" t="s">
        <v>138</v>
      </c>
      <c r="I19" s="15">
        <v>1</v>
      </c>
      <c r="J19" s="15">
        <v>0</v>
      </c>
      <c r="K19" s="15">
        <v>1</v>
      </c>
      <c r="L19" s="15">
        <v>0</v>
      </c>
      <c r="M19" s="15"/>
      <c r="N19" s="15"/>
      <c r="O19" s="15"/>
      <c r="P19" s="15"/>
      <c r="Q19" s="15"/>
      <c r="R19" s="15"/>
      <c r="S19" s="15"/>
    </row>
    <row r="20" spans="1:19" s="17" customFormat="1" x14ac:dyDescent="0.25">
      <c r="A20" s="15">
        <v>12</v>
      </c>
      <c r="B20" s="15" t="s">
        <v>21</v>
      </c>
      <c r="C20" s="15" t="s">
        <v>30</v>
      </c>
      <c r="D20" s="15" t="s">
        <v>32</v>
      </c>
      <c r="E20" s="15" t="s">
        <v>60</v>
      </c>
      <c r="F20" s="15" t="s">
        <v>203</v>
      </c>
      <c r="G20" s="15" t="s">
        <v>34</v>
      </c>
      <c r="H20" s="16">
        <v>8000</v>
      </c>
      <c r="I20" s="15">
        <v>3</v>
      </c>
      <c r="J20" s="15">
        <f t="shared" si="1"/>
        <v>24000</v>
      </c>
      <c r="K20" s="15">
        <v>3</v>
      </c>
      <c r="L20" s="15">
        <f t="shared" si="0"/>
        <v>24000</v>
      </c>
      <c r="M20" s="15"/>
      <c r="N20" s="15"/>
      <c r="O20" s="15"/>
      <c r="P20" s="15"/>
      <c r="Q20" s="15"/>
      <c r="R20" s="15"/>
      <c r="S20" s="15"/>
    </row>
    <row r="21" spans="1:19" s="17" customFormat="1" x14ac:dyDescent="0.25">
      <c r="A21" s="15">
        <v>13</v>
      </c>
      <c r="B21" s="15" t="s">
        <v>83</v>
      </c>
      <c r="C21" s="15" t="s">
        <v>30</v>
      </c>
      <c r="D21" s="15" t="s">
        <v>32</v>
      </c>
      <c r="E21" s="15" t="s">
        <v>61</v>
      </c>
      <c r="F21" s="15" t="s">
        <v>203</v>
      </c>
      <c r="G21" s="15" t="s">
        <v>34</v>
      </c>
      <c r="H21" s="16">
        <v>2500</v>
      </c>
      <c r="I21" s="15">
        <v>6</v>
      </c>
      <c r="J21" s="15">
        <f t="shared" si="1"/>
        <v>15000</v>
      </c>
      <c r="K21" s="15">
        <v>6</v>
      </c>
      <c r="L21" s="15">
        <f t="shared" si="0"/>
        <v>15000</v>
      </c>
      <c r="M21" s="15"/>
      <c r="N21" s="15"/>
      <c r="O21" s="15"/>
      <c r="P21" s="15"/>
      <c r="Q21" s="15"/>
      <c r="R21" s="15"/>
      <c r="S21" s="15"/>
    </row>
    <row r="22" spans="1:19" s="17" customFormat="1" x14ac:dyDescent="0.25">
      <c r="A22" s="15">
        <v>14</v>
      </c>
      <c r="B22" s="15" t="s">
        <v>26</v>
      </c>
      <c r="C22" s="15" t="s">
        <v>30</v>
      </c>
      <c r="D22" s="15" t="s">
        <v>32</v>
      </c>
      <c r="E22" s="15" t="s">
        <v>61</v>
      </c>
      <c r="F22" s="15" t="s">
        <v>203</v>
      </c>
      <c r="G22" s="15" t="s">
        <v>34</v>
      </c>
      <c r="H22" s="16">
        <v>7000</v>
      </c>
      <c r="I22" s="15">
        <v>28</v>
      </c>
      <c r="J22" s="15">
        <f t="shared" si="1"/>
        <v>196000</v>
      </c>
      <c r="K22" s="15">
        <v>28</v>
      </c>
      <c r="L22" s="15">
        <f t="shared" si="0"/>
        <v>196000</v>
      </c>
      <c r="M22" s="15"/>
      <c r="N22" s="15"/>
      <c r="O22" s="15"/>
      <c r="P22" s="15"/>
      <c r="Q22" s="15"/>
      <c r="R22" s="15"/>
      <c r="S22" s="15"/>
    </row>
    <row r="23" spans="1:19" s="17" customFormat="1" x14ac:dyDescent="0.25">
      <c r="A23" s="15">
        <v>15</v>
      </c>
      <c r="B23" s="15" t="s">
        <v>119</v>
      </c>
      <c r="C23" s="15" t="s">
        <v>30</v>
      </c>
      <c r="D23" s="15" t="s">
        <v>32</v>
      </c>
      <c r="E23" s="15" t="s">
        <v>61</v>
      </c>
      <c r="F23" s="15" t="s">
        <v>203</v>
      </c>
      <c r="G23" s="15" t="s">
        <v>34</v>
      </c>
      <c r="H23" s="16">
        <v>7000</v>
      </c>
      <c r="I23" s="15">
        <v>3</v>
      </c>
      <c r="J23" s="15">
        <f t="shared" si="1"/>
        <v>21000</v>
      </c>
      <c r="K23" s="15">
        <v>3</v>
      </c>
      <c r="L23" s="15">
        <f t="shared" si="0"/>
        <v>21000</v>
      </c>
      <c r="M23" s="15"/>
      <c r="N23" s="15"/>
      <c r="O23" s="15"/>
      <c r="P23" s="15"/>
      <c r="Q23" s="15"/>
      <c r="R23" s="15"/>
      <c r="S23" s="15"/>
    </row>
    <row r="24" spans="1:19" s="17" customFormat="1" x14ac:dyDescent="0.25">
      <c r="A24" s="15">
        <v>16</v>
      </c>
      <c r="B24" s="15" t="s">
        <v>21</v>
      </c>
      <c r="C24" s="15" t="s">
        <v>30</v>
      </c>
      <c r="D24" s="15" t="s">
        <v>32</v>
      </c>
      <c r="E24" s="15" t="s">
        <v>61</v>
      </c>
      <c r="F24" s="15" t="s">
        <v>203</v>
      </c>
      <c r="G24" s="15" t="s">
        <v>34</v>
      </c>
      <c r="H24" s="16">
        <v>8000</v>
      </c>
      <c r="I24" s="15">
        <v>2</v>
      </c>
      <c r="J24" s="15">
        <f t="shared" si="1"/>
        <v>16000</v>
      </c>
      <c r="K24" s="15">
        <v>2</v>
      </c>
      <c r="L24" s="15">
        <f t="shared" si="0"/>
        <v>16000</v>
      </c>
      <c r="M24" s="15"/>
      <c r="N24" s="15"/>
      <c r="O24" s="15"/>
      <c r="P24" s="15"/>
      <c r="Q24" s="15"/>
      <c r="R24" s="15"/>
      <c r="S24" s="15"/>
    </row>
    <row r="25" spans="1:19" s="17" customFormat="1" x14ac:dyDescent="0.25">
      <c r="A25" s="15">
        <v>17</v>
      </c>
      <c r="B25" s="15" t="s">
        <v>19</v>
      </c>
      <c r="C25" s="15" t="s">
        <v>30</v>
      </c>
      <c r="D25" s="15" t="s">
        <v>32</v>
      </c>
      <c r="E25" s="15" t="s">
        <v>61</v>
      </c>
      <c r="F25" s="15" t="s">
        <v>203</v>
      </c>
      <c r="G25" s="15" t="s">
        <v>34</v>
      </c>
      <c r="H25" s="16">
        <v>10000</v>
      </c>
      <c r="I25" s="15">
        <v>3</v>
      </c>
      <c r="J25" s="15">
        <f t="shared" si="1"/>
        <v>30000</v>
      </c>
      <c r="K25" s="15">
        <v>3</v>
      </c>
      <c r="L25" s="15">
        <f t="shared" si="0"/>
        <v>30000</v>
      </c>
      <c r="M25" s="15"/>
      <c r="N25" s="15"/>
      <c r="O25" s="15"/>
      <c r="P25" s="15"/>
      <c r="Q25" s="15"/>
      <c r="R25" s="15"/>
      <c r="S25" s="15"/>
    </row>
    <row r="26" spans="1:19" s="17" customFormat="1" x14ac:dyDescent="0.25">
      <c r="A26" s="15">
        <v>18</v>
      </c>
      <c r="B26" s="15" t="s">
        <v>36</v>
      </c>
      <c r="C26" s="15" t="s">
        <v>30</v>
      </c>
      <c r="D26" s="15" t="s">
        <v>32</v>
      </c>
      <c r="E26" s="15" t="s">
        <v>61</v>
      </c>
      <c r="F26" s="15" t="s">
        <v>203</v>
      </c>
      <c r="G26" s="15" t="s">
        <v>34</v>
      </c>
      <c r="H26" s="16">
        <v>3000</v>
      </c>
      <c r="I26" s="15">
        <v>8</v>
      </c>
      <c r="J26" s="15">
        <f t="shared" si="1"/>
        <v>24000</v>
      </c>
      <c r="K26" s="15">
        <v>8</v>
      </c>
      <c r="L26" s="15">
        <f t="shared" si="0"/>
        <v>24000</v>
      </c>
      <c r="M26" s="15"/>
      <c r="N26" s="15"/>
      <c r="O26" s="15"/>
      <c r="P26" s="15"/>
      <c r="Q26" s="15"/>
      <c r="R26" s="15"/>
      <c r="S26" s="15"/>
    </row>
    <row r="27" spans="1:19" s="17" customFormat="1" x14ac:dyDescent="0.25">
      <c r="A27" s="15">
        <v>19</v>
      </c>
      <c r="B27" s="15" t="s">
        <v>17</v>
      </c>
      <c r="C27" s="15" t="s">
        <v>30</v>
      </c>
      <c r="D27" s="15" t="s">
        <v>32</v>
      </c>
      <c r="E27" s="15" t="s">
        <v>61</v>
      </c>
      <c r="F27" s="15" t="s">
        <v>203</v>
      </c>
      <c r="G27" s="15" t="s">
        <v>34</v>
      </c>
      <c r="H27" s="16">
        <v>2000</v>
      </c>
      <c r="I27" s="15">
        <v>42</v>
      </c>
      <c r="J27" s="15">
        <f t="shared" si="1"/>
        <v>84000</v>
      </c>
      <c r="K27" s="15">
        <v>42</v>
      </c>
      <c r="L27" s="15">
        <f t="shared" si="0"/>
        <v>84000</v>
      </c>
      <c r="M27" s="15"/>
      <c r="N27" s="15"/>
      <c r="O27" s="15"/>
      <c r="P27" s="15"/>
      <c r="Q27" s="15"/>
      <c r="R27" s="15"/>
      <c r="S27" s="15"/>
    </row>
    <row r="28" spans="1:19" s="17" customFormat="1" x14ac:dyDescent="0.25">
      <c r="A28" s="15">
        <v>20</v>
      </c>
      <c r="B28" s="15" t="s">
        <v>36</v>
      </c>
      <c r="C28" s="15" t="s">
        <v>30</v>
      </c>
      <c r="D28" s="15" t="s">
        <v>32</v>
      </c>
      <c r="E28" s="15" t="s">
        <v>61</v>
      </c>
      <c r="F28" s="15" t="s">
        <v>203</v>
      </c>
      <c r="G28" s="15" t="s">
        <v>34</v>
      </c>
      <c r="H28" s="16">
        <v>3000</v>
      </c>
      <c r="I28" s="15">
        <v>5</v>
      </c>
      <c r="J28" s="15">
        <f t="shared" si="1"/>
        <v>15000</v>
      </c>
      <c r="K28" s="15">
        <v>5</v>
      </c>
      <c r="L28" s="15">
        <f t="shared" si="0"/>
        <v>15000</v>
      </c>
      <c r="M28" s="15"/>
      <c r="N28" s="15"/>
      <c r="O28" s="15"/>
      <c r="P28" s="15"/>
      <c r="Q28" s="15"/>
      <c r="R28" s="15"/>
      <c r="S28" s="15"/>
    </row>
    <row r="29" spans="1:19" s="17" customFormat="1" x14ac:dyDescent="0.25">
      <c r="A29" s="15">
        <v>21</v>
      </c>
      <c r="B29" s="15" t="s">
        <v>19</v>
      </c>
      <c r="C29" s="15" t="s">
        <v>30</v>
      </c>
      <c r="D29" s="15" t="s">
        <v>32</v>
      </c>
      <c r="E29" s="15" t="s">
        <v>61</v>
      </c>
      <c r="F29" s="15" t="s">
        <v>203</v>
      </c>
      <c r="G29" s="15" t="s">
        <v>34</v>
      </c>
      <c r="H29" s="16">
        <v>10000</v>
      </c>
      <c r="I29" s="15">
        <v>3</v>
      </c>
      <c r="J29" s="15">
        <f t="shared" si="1"/>
        <v>30000</v>
      </c>
      <c r="K29" s="15">
        <v>3</v>
      </c>
      <c r="L29" s="15">
        <f t="shared" si="0"/>
        <v>30000</v>
      </c>
      <c r="M29" s="15"/>
      <c r="N29" s="15"/>
      <c r="O29" s="15"/>
      <c r="P29" s="15"/>
      <c r="Q29" s="15"/>
      <c r="R29" s="15"/>
      <c r="S29" s="15"/>
    </row>
    <row r="30" spans="1:19" s="17" customFormat="1" x14ac:dyDescent="0.25">
      <c r="A30" s="15">
        <v>22</v>
      </c>
      <c r="B30" s="15" t="s">
        <v>26</v>
      </c>
      <c r="C30" s="15" t="s">
        <v>30</v>
      </c>
      <c r="D30" s="15" t="s">
        <v>32</v>
      </c>
      <c r="E30" s="15" t="s">
        <v>120</v>
      </c>
      <c r="F30" s="15" t="s">
        <v>203</v>
      </c>
      <c r="G30" s="15" t="s">
        <v>34</v>
      </c>
      <c r="H30" s="16">
        <v>7000</v>
      </c>
      <c r="I30" s="15">
        <v>28</v>
      </c>
      <c r="J30" s="15">
        <f t="shared" si="1"/>
        <v>196000</v>
      </c>
      <c r="K30" s="15">
        <v>28</v>
      </c>
      <c r="L30" s="15">
        <f t="shared" si="0"/>
        <v>196000</v>
      </c>
      <c r="M30" s="15"/>
      <c r="N30" s="15"/>
      <c r="O30" s="15"/>
      <c r="P30" s="15"/>
      <c r="Q30" s="15"/>
      <c r="R30" s="15"/>
      <c r="S30" s="15"/>
    </row>
    <row r="31" spans="1:19" s="17" customFormat="1" x14ac:dyDescent="0.25">
      <c r="A31" s="15">
        <v>23</v>
      </c>
      <c r="B31" s="15" t="s">
        <v>35</v>
      </c>
      <c r="C31" s="15" t="s">
        <v>30</v>
      </c>
      <c r="D31" s="15" t="s">
        <v>32</v>
      </c>
      <c r="E31" s="15" t="s">
        <v>120</v>
      </c>
      <c r="F31" s="15" t="s">
        <v>203</v>
      </c>
      <c r="G31" s="15" t="s">
        <v>34</v>
      </c>
      <c r="H31" s="16">
        <v>1400</v>
      </c>
      <c r="I31" s="15">
        <v>27</v>
      </c>
      <c r="J31" s="15">
        <f t="shared" si="1"/>
        <v>37800</v>
      </c>
      <c r="K31" s="15">
        <v>27</v>
      </c>
      <c r="L31" s="15">
        <f t="shared" si="0"/>
        <v>37800</v>
      </c>
      <c r="M31" s="15"/>
      <c r="N31" s="15"/>
      <c r="O31" s="15"/>
      <c r="P31" s="15"/>
      <c r="Q31" s="15"/>
      <c r="R31" s="15"/>
      <c r="S31" s="15"/>
    </row>
    <row r="32" spans="1:19" s="17" customFormat="1" x14ac:dyDescent="0.25">
      <c r="A32" s="15">
        <v>24</v>
      </c>
      <c r="B32" s="15" t="s">
        <v>121</v>
      </c>
      <c r="C32" s="15" t="s">
        <v>30</v>
      </c>
      <c r="D32" s="15" t="s">
        <v>32</v>
      </c>
      <c r="E32" s="15" t="s">
        <v>120</v>
      </c>
      <c r="F32" s="15" t="s">
        <v>203</v>
      </c>
      <c r="G32" s="15" t="s">
        <v>34</v>
      </c>
      <c r="H32" s="16">
        <v>7000</v>
      </c>
      <c r="I32" s="15">
        <v>4</v>
      </c>
      <c r="J32" s="15">
        <f t="shared" si="1"/>
        <v>28000</v>
      </c>
      <c r="K32" s="15">
        <v>4</v>
      </c>
      <c r="L32" s="15">
        <f t="shared" si="0"/>
        <v>28000</v>
      </c>
      <c r="M32" s="15"/>
      <c r="N32" s="15"/>
      <c r="O32" s="15"/>
      <c r="P32" s="15"/>
      <c r="Q32" s="15"/>
      <c r="R32" s="15"/>
      <c r="S32" s="15"/>
    </row>
    <row r="33" spans="1:19" s="17" customFormat="1" x14ac:dyDescent="0.25">
      <c r="A33" s="15">
        <v>25</v>
      </c>
      <c r="B33" s="15" t="s">
        <v>36</v>
      </c>
      <c r="C33" s="15" t="s">
        <v>30</v>
      </c>
      <c r="D33" s="15" t="s">
        <v>32</v>
      </c>
      <c r="E33" s="15" t="s">
        <v>213</v>
      </c>
      <c r="F33" s="15" t="s">
        <v>203</v>
      </c>
      <c r="G33" s="15" t="s">
        <v>34</v>
      </c>
      <c r="H33" s="16">
        <v>3000</v>
      </c>
      <c r="I33" s="15">
        <v>2</v>
      </c>
      <c r="J33" s="15">
        <f t="shared" si="1"/>
        <v>6000</v>
      </c>
      <c r="K33" s="15">
        <v>2</v>
      </c>
      <c r="L33" s="15">
        <f t="shared" si="0"/>
        <v>6000</v>
      </c>
      <c r="M33" s="15"/>
      <c r="N33" s="15"/>
      <c r="O33" s="15"/>
      <c r="P33" s="15"/>
      <c r="Q33" s="15"/>
      <c r="R33" s="15"/>
      <c r="S33" s="15"/>
    </row>
    <row r="34" spans="1:19" s="17" customFormat="1" x14ac:dyDescent="0.25">
      <c r="A34" s="15">
        <v>26</v>
      </c>
      <c r="B34" s="15" t="s">
        <v>19</v>
      </c>
      <c r="C34" s="15" t="s">
        <v>30</v>
      </c>
      <c r="D34" s="15" t="s">
        <v>32</v>
      </c>
      <c r="E34" s="15" t="s">
        <v>120</v>
      </c>
      <c r="F34" s="15" t="s">
        <v>203</v>
      </c>
      <c r="G34" s="15" t="s">
        <v>34</v>
      </c>
      <c r="H34" s="16">
        <v>10000</v>
      </c>
      <c r="I34" s="15">
        <v>3</v>
      </c>
      <c r="J34" s="15">
        <f t="shared" si="1"/>
        <v>30000</v>
      </c>
      <c r="K34" s="15">
        <v>3</v>
      </c>
      <c r="L34" s="15">
        <f t="shared" si="0"/>
        <v>30000</v>
      </c>
      <c r="M34" s="15"/>
      <c r="N34" s="15"/>
      <c r="O34" s="15"/>
      <c r="P34" s="15"/>
      <c r="Q34" s="15"/>
      <c r="R34" s="15"/>
      <c r="S34" s="15"/>
    </row>
    <row r="35" spans="1:19" s="17" customFormat="1" x14ac:dyDescent="0.25">
      <c r="A35" s="15">
        <v>27</v>
      </c>
      <c r="B35" s="15" t="s">
        <v>21</v>
      </c>
      <c r="C35" s="15" t="s">
        <v>30</v>
      </c>
      <c r="D35" s="15" t="s">
        <v>32</v>
      </c>
      <c r="E35" s="15" t="s">
        <v>60</v>
      </c>
      <c r="F35" s="15" t="s">
        <v>203</v>
      </c>
      <c r="G35" s="15" t="s">
        <v>34</v>
      </c>
      <c r="H35" s="16">
        <v>8000</v>
      </c>
      <c r="I35" s="15">
        <v>3</v>
      </c>
      <c r="J35" s="15">
        <f t="shared" ref="J35:J40" si="2">H35*I35</f>
        <v>24000</v>
      </c>
      <c r="K35" s="15">
        <v>3</v>
      </c>
      <c r="L35" s="15">
        <f t="shared" ref="L35:L40" si="3">K35*H35</f>
        <v>24000</v>
      </c>
      <c r="M35" s="15"/>
      <c r="N35" s="15"/>
      <c r="O35" s="15"/>
      <c r="P35" s="15"/>
      <c r="Q35" s="15"/>
      <c r="R35" s="15"/>
      <c r="S35" s="15"/>
    </row>
    <row r="36" spans="1:19" s="17" customFormat="1" x14ac:dyDescent="0.25">
      <c r="A36" s="15">
        <v>28</v>
      </c>
      <c r="B36" s="15" t="s">
        <v>119</v>
      </c>
      <c r="C36" s="15" t="s">
        <v>30</v>
      </c>
      <c r="D36" s="15" t="s">
        <v>32</v>
      </c>
      <c r="E36" s="15" t="s">
        <v>213</v>
      </c>
      <c r="F36" s="15" t="s">
        <v>203</v>
      </c>
      <c r="G36" s="15" t="s">
        <v>34</v>
      </c>
      <c r="H36" s="16">
        <v>7000</v>
      </c>
      <c r="I36" s="15">
        <v>2</v>
      </c>
      <c r="J36" s="15">
        <f t="shared" si="2"/>
        <v>14000</v>
      </c>
      <c r="K36" s="15">
        <v>2</v>
      </c>
      <c r="L36" s="15">
        <f t="shared" si="3"/>
        <v>14000</v>
      </c>
      <c r="M36" s="15"/>
      <c r="N36" s="15"/>
      <c r="O36" s="15"/>
      <c r="P36" s="15"/>
      <c r="Q36" s="15"/>
      <c r="R36" s="15"/>
      <c r="S36" s="15"/>
    </row>
    <row r="37" spans="1:19" s="17" customFormat="1" x14ac:dyDescent="0.25">
      <c r="A37" s="15">
        <v>29</v>
      </c>
      <c r="B37" s="15" t="s">
        <v>26</v>
      </c>
      <c r="C37" s="15" t="s">
        <v>30</v>
      </c>
      <c r="D37" s="15" t="s">
        <v>32</v>
      </c>
      <c r="E37" s="15" t="s">
        <v>213</v>
      </c>
      <c r="F37" s="15" t="s">
        <v>203</v>
      </c>
      <c r="G37" s="15" t="s">
        <v>34</v>
      </c>
      <c r="H37" s="16">
        <v>7000</v>
      </c>
      <c r="I37" s="15">
        <v>7</v>
      </c>
      <c r="J37" s="15">
        <f t="shared" si="2"/>
        <v>49000</v>
      </c>
      <c r="K37" s="15">
        <v>7</v>
      </c>
      <c r="L37" s="15">
        <f t="shared" si="3"/>
        <v>49000</v>
      </c>
      <c r="M37" s="15"/>
      <c r="N37" s="15"/>
      <c r="O37" s="15"/>
      <c r="P37" s="15"/>
      <c r="Q37" s="15"/>
      <c r="R37" s="15"/>
      <c r="S37" s="15"/>
    </row>
    <row r="38" spans="1:19" s="17" customFormat="1" x14ac:dyDescent="0.25">
      <c r="A38" s="15">
        <v>30</v>
      </c>
      <c r="B38" s="15" t="s">
        <v>35</v>
      </c>
      <c r="C38" s="15" t="s">
        <v>30</v>
      </c>
      <c r="D38" s="15" t="s">
        <v>32</v>
      </c>
      <c r="E38" s="15" t="s">
        <v>213</v>
      </c>
      <c r="F38" s="15" t="s">
        <v>203</v>
      </c>
      <c r="G38" s="15" t="s">
        <v>34</v>
      </c>
      <c r="H38" s="16">
        <v>1400</v>
      </c>
      <c r="I38" s="15">
        <v>5</v>
      </c>
      <c r="J38" s="15">
        <f t="shared" si="2"/>
        <v>7000</v>
      </c>
      <c r="K38" s="15">
        <v>5</v>
      </c>
      <c r="L38" s="15">
        <f t="shared" si="3"/>
        <v>7000</v>
      </c>
      <c r="M38" s="15"/>
      <c r="N38" s="15"/>
      <c r="O38" s="15"/>
      <c r="P38" s="15"/>
      <c r="Q38" s="15"/>
      <c r="R38" s="15"/>
      <c r="S38" s="15"/>
    </row>
    <row r="39" spans="1:19" s="17" customFormat="1" x14ac:dyDescent="0.25">
      <c r="A39" s="15">
        <v>31</v>
      </c>
      <c r="B39" s="15" t="s">
        <v>19</v>
      </c>
      <c r="C39" s="15" t="s">
        <v>30</v>
      </c>
      <c r="D39" s="15" t="s">
        <v>32</v>
      </c>
      <c r="E39" s="15" t="s">
        <v>213</v>
      </c>
      <c r="F39" s="15" t="s">
        <v>203</v>
      </c>
      <c r="G39" s="15" t="s">
        <v>34</v>
      </c>
      <c r="H39" s="16">
        <v>10000</v>
      </c>
      <c r="I39" s="15">
        <v>1</v>
      </c>
      <c r="J39" s="15">
        <f t="shared" si="2"/>
        <v>10000</v>
      </c>
      <c r="K39" s="15">
        <v>1</v>
      </c>
      <c r="L39" s="15">
        <f t="shared" si="3"/>
        <v>10000</v>
      </c>
      <c r="M39" s="15"/>
      <c r="N39" s="15"/>
      <c r="O39" s="15"/>
      <c r="P39" s="15"/>
      <c r="Q39" s="15"/>
      <c r="R39" s="15"/>
      <c r="S39" s="15"/>
    </row>
    <row r="40" spans="1:19" s="17" customFormat="1" x14ac:dyDescent="0.25">
      <c r="A40" s="15">
        <v>32</v>
      </c>
      <c r="B40" s="15" t="s">
        <v>17</v>
      </c>
      <c r="C40" s="15" t="s">
        <v>30</v>
      </c>
      <c r="D40" s="15" t="s">
        <v>32</v>
      </c>
      <c r="E40" s="15" t="s">
        <v>214</v>
      </c>
      <c r="F40" s="15" t="s">
        <v>203</v>
      </c>
      <c r="G40" s="15" t="s">
        <v>34</v>
      </c>
      <c r="H40" s="16">
        <v>2000</v>
      </c>
      <c r="I40" s="15">
        <v>5</v>
      </c>
      <c r="J40" s="15">
        <f t="shared" si="2"/>
        <v>10000</v>
      </c>
      <c r="K40" s="15">
        <v>5</v>
      </c>
      <c r="L40" s="15">
        <f t="shared" si="3"/>
        <v>10000</v>
      </c>
      <c r="M40" s="15"/>
      <c r="N40" s="15"/>
      <c r="O40" s="15"/>
      <c r="P40" s="15"/>
      <c r="Q40" s="15"/>
      <c r="R40" s="15"/>
      <c r="S40" s="15"/>
    </row>
    <row r="41" spans="1:19" x14ac:dyDescent="0.25">
      <c r="A41" s="7"/>
      <c r="B41" s="7"/>
      <c r="C41" s="7"/>
      <c r="D41" s="7"/>
      <c r="E41" s="7"/>
      <c r="F41" s="7"/>
      <c r="G41" s="7"/>
      <c r="H41" s="8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</row>
    <row r="42" spans="1:19" x14ac:dyDescent="0.25">
      <c r="A42" s="7"/>
      <c r="B42" s="7"/>
      <c r="C42" s="7"/>
      <c r="D42" s="7"/>
      <c r="E42" s="7"/>
      <c r="F42" s="7"/>
      <c r="G42" s="7"/>
      <c r="H42" s="8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</row>
    <row r="43" spans="1:19" x14ac:dyDescent="0.25">
      <c r="A43" s="7"/>
      <c r="B43" s="7"/>
      <c r="C43" s="7"/>
      <c r="D43" s="7"/>
      <c r="E43" s="7"/>
      <c r="F43" s="7"/>
      <c r="G43" s="7"/>
      <c r="H43" s="8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</row>
    <row r="44" spans="1:19" x14ac:dyDescent="0.25">
      <c r="A44" s="7"/>
      <c r="B44" s="7"/>
      <c r="C44" s="7"/>
      <c r="D44" s="7"/>
      <c r="E44" s="7"/>
      <c r="F44" s="7"/>
      <c r="G44" s="7"/>
      <c r="H44" s="8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</row>
    <row r="45" spans="1:19" ht="15.75" x14ac:dyDescent="0.25">
      <c r="A45" s="9" t="s">
        <v>134</v>
      </c>
      <c r="B45" s="7"/>
      <c r="C45" s="7"/>
      <c r="D45" s="7"/>
      <c r="E45" s="7"/>
      <c r="F45" s="7"/>
      <c r="G45" s="7"/>
      <c r="H45" s="7"/>
      <c r="I45" s="7"/>
      <c r="J45" s="10">
        <f>J9+J10+J11+J12+J13+J14+J15+J16+J17+J18+J19+J20+J21+J22+J23+J24+J25+J26+J27+J28+J29+J30+J31+J32+J33+J34+J35+J36+J37+J38+J39+J40+J41+J42+J43+J44</f>
        <v>1010800</v>
      </c>
      <c r="K45" s="10"/>
      <c r="L45" s="10">
        <f t="shared" ref="L45" si="4">L9+L10+L11+L12+L13+L14+L15+L16+L17+L18+L19+L20+L21+L22+L23+L24+L25+L26+L27+L28+L29+L30+L31+L32+L33+L34+L35+L36+L37+L38+L39+L40+L41+L42+L43+L44</f>
        <v>1010800</v>
      </c>
      <c r="M45" s="7"/>
      <c r="N45" s="7"/>
      <c r="O45" s="7"/>
      <c r="P45" s="7"/>
      <c r="Q45" s="7"/>
      <c r="R45" s="7"/>
      <c r="S45" s="7"/>
    </row>
    <row r="48" spans="1:19" x14ac:dyDescent="0.25">
      <c r="B48" s="14"/>
    </row>
    <row r="49" spans="2:13" x14ac:dyDescent="0.25">
      <c r="B49" s="72"/>
      <c r="C49" s="72"/>
      <c r="D49" s="72"/>
      <c r="E49" s="72"/>
      <c r="F49" s="72"/>
      <c r="G49" s="72"/>
      <c r="H49" s="72"/>
      <c r="I49" s="72"/>
      <c r="J49" s="72"/>
      <c r="K49" s="72"/>
      <c r="L49" s="72"/>
      <c r="M49" s="72"/>
    </row>
  </sheetData>
  <mergeCells count="23">
    <mergeCell ref="B49:M49"/>
    <mergeCell ref="C3:E3"/>
    <mergeCell ref="S6:S8"/>
    <mergeCell ref="I7:I8"/>
    <mergeCell ref="J7:J8"/>
    <mergeCell ref="K7:K8"/>
    <mergeCell ref="L7:L8"/>
    <mergeCell ref="M7:M8"/>
    <mergeCell ref="N7:N8"/>
    <mergeCell ref="O7:P7"/>
    <mergeCell ref="Q7:R7"/>
    <mergeCell ref="O6:R6"/>
    <mergeCell ref="G6:G8"/>
    <mergeCell ref="H6:H8"/>
    <mergeCell ref="I6:J6"/>
    <mergeCell ref="K6:L6"/>
    <mergeCell ref="M6:N6"/>
    <mergeCell ref="F6:F8"/>
    <mergeCell ref="A6:A8"/>
    <mergeCell ref="B6:B8"/>
    <mergeCell ref="C6:C8"/>
    <mergeCell ref="D6:D8"/>
    <mergeCell ref="E6:E8"/>
  </mergeCells>
  <pageMargins left="0.7" right="0.7" top="0.75" bottom="0.75" header="0.3" footer="0.3"/>
  <pageSetup scale="6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S36"/>
  <sheetViews>
    <sheetView workbookViewId="0">
      <selection activeCell="S38" sqref="S38"/>
    </sheetView>
  </sheetViews>
  <sheetFormatPr defaultRowHeight="15" x14ac:dyDescent="0.25"/>
  <cols>
    <col min="2" max="2" width="17" customWidth="1"/>
    <col min="3" max="3" width="16.7109375" customWidth="1"/>
    <col min="4" max="4" width="12.85546875" customWidth="1"/>
    <col min="5" max="5" width="17.28515625" customWidth="1"/>
    <col min="6" max="6" width="12" customWidth="1"/>
    <col min="7" max="7" width="8.42578125" customWidth="1"/>
    <col min="8" max="8" width="9.85546875" customWidth="1"/>
    <col min="9" max="9" width="8.5703125" customWidth="1"/>
    <col min="10" max="10" width="10.42578125" customWidth="1"/>
    <col min="11" max="11" width="8" customWidth="1"/>
    <col min="12" max="12" width="10.42578125" customWidth="1"/>
    <col min="13" max="13" width="6.42578125" customWidth="1"/>
    <col min="14" max="14" width="6.85546875" customWidth="1"/>
    <col min="15" max="15" width="7.5703125" customWidth="1"/>
    <col min="16" max="16" width="10.7109375" customWidth="1"/>
    <col min="18" max="18" width="7.85546875" customWidth="1"/>
    <col min="19" max="19" width="13.28515625" customWidth="1"/>
  </cols>
  <sheetData>
    <row r="1" spans="1:19" ht="18.75" x14ac:dyDescent="0.3">
      <c r="B1" s="39" t="s">
        <v>243</v>
      </c>
      <c r="C1" s="39"/>
      <c r="D1" s="39"/>
      <c r="E1" s="39"/>
      <c r="F1" s="39"/>
      <c r="G1" s="39"/>
      <c r="H1" s="39"/>
      <c r="I1" s="39"/>
      <c r="J1" s="39"/>
    </row>
    <row r="3" spans="1:19" ht="18.75" x14ac:dyDescent="0.3">
      <c r="B3" s="70" t="s">
        <v>122</v>
      </c>
      <c r="C3" s="70"/>
      <c r="D3" s="70"/>
      <c r="E3" s="70"/>
      <c r="F3" s="70"/>
      <c r="G3" s="70"/>
      <c r="H3" s="70"/>
      <c r="I3" s="70"/>
      <c r="J3" s="70"/>
    </row>
    <row r="6" spans="1:19" ht="22.5" customHeight="1" x14ac:dyDescent="0.25">
      <c r="A6" s="71" t="s">
        <v>0</v>
      </c>
      <c r="B6" s="71" t="s">
        <v>1</v>
      </c>
      <c r="C6" s="71" t="s">
        <v>2</v>
      </c>
      <c r="D6" s="71" t="s">
        <v>3</v>
      </c>
      <c r="E6" s="69" t="s">
        <v>4</v>
      </c>
      <c r="F6" s="69" t="s">
        <v>5</v>
      </c>
      <c r="G6" s="69" t="s">
        <v>6</v>
      </c>
      <c r="H6" s="73" t="s">
        <v>7</v>
      </c>
      <c r="I6" s="69" t="s">
        <v>8</v>
      </c>
      <c r="J6" s="69"/>
      <c r="K6" s="71" t="s">
        <v>9</v>
      </c>
      <c r="L6" s="71"/>
      <c r="M6" s="69" t="s">
        <v>10</v>
      </c>
      <c r="N6" s="69"/>
      <c r="O6" s="73" t="s">
        <v>11</v>
      </c>
      <c r="P6" s="73"/>
      <c r="Q6" s="73"/>
      <c r="R6" s="73"/>
      <c r="S6" s="73" t="s">
        <v>12</v>
      </c>
    </row>
    <row r="7" spans="1:19" x14ac:dyDescent="0.25">
      <c r="A7" s="71"/>
      <c r="B7" s="71"/>
      <c r="C7" s="71"/>
      <c r="D7" s="71"/>
      <c r="E7" s="69"/>
      <c r="F7" s="69"/>
      <c r="G7" s="69"/>
      <c r="H7" s="73"/>
      <c r="I7" s="71" t="s">
        <v>13</v>
      </c>
      <c r="J7" s="71" t="s">
        <v>14</v>
      </c>
      <c r="K7" s="71" t="s">
        <v>13</v>
      </c>
      <c r="L7" s="71" t="s">
        <v>14</v>
      </c>
      <c r="M7" s="71" t="s">
        <v>13</v>
      </c>
      <c r="N7" s="71" t="s">
        <v>14</v>
      </c>
      <c r="O7" s="69" t="s">
        <v>15</v>
      </c>
      <c r="P7" s="69" t="s">
        <v>16</v>
      </c>
      <c r="Q7" s="69" t="s">
        <v>16</v>
      </c>
      <c r="R7" s="69"/>
      <c r="S7" s="73"/>
    </row>
    <row r="8" spans="1:19" x14ac:dyDescent="0.25">
      <c r="A8" s="71"/>
      <c r="B8" s="71"/>
      <c r="C8" s="71"/>
      <c r="D8" s="71"/>
      <c r="E8" s="69"/>
      <c r="F8" s="69"/>
      <c r="G8" s="69"/>
      <c r="H8" s="73"/>
      <c r="I8" s="71"/>
      <c r="J8" s="71"/>
      <c r="K8" s="71"/>
      <c r="L8" s="71"/>
      <c r="M8" s="71"/>
      <c r="N8" s="71"/>
      <c r="O8" s="6" t="s">
        <v>13</v>
      </c>
      <c r="P8" s="6" t="s">
        <v>14</v>
      </c>
      <c r="Q8" s="6" t="s">
        <v>13</v>
      </c>
      <c r="R8" s="6" t="s">
        <v>14</v>
      </c>
      <c r="S8" s="73"/>
    </row>
    <row r="9" spans="1:19" x14ac:dyDescent="0.25">
      <c r="A9" s="7">
        <v>1</v>
      </c>
      <c r="B9" s="7" t="s">
        <v>29</v>
      </c>
      <c r="C9" s="7" t="s">
        <v>30</v>
      </c>
      <c r="D9" s="7" t="s">
        <v>125</v>
      </c>
      <c r="E9" s="7" t="s">
        <v>33</v>
      </c>
      <c r="F9" s="7" t="s">
        <v>204</v>
      </c>
      <c r="G9" s="7" t="s">
        <v>114</v>
      </c>
      <c r="H9" s="7">
        <v>2160</v>
      </c>
      <c r="I9" s="7">
        <v>19</v>
      </c>
      <c r="J9" s="7">
        <f>H9*I9</f>
        <v>41040</v>
      </c>
      <c r="K9" s="7">
        <v>19</v>
      </c>
      <c r="L9" s="7">
        <f>K9*H9</f>
        <v>41040</v>
      </c>
      <c r="M9" s="7"/>
      <c r="N9" s="7"/>
      <c r="O9" s="7"/>
      <c r="P9" s="7"/>
      <c r="Q9" s="7"/>
      <c r="R9" s="7"/>
      <c r="S9" s="7"/>
    </row>
    <row r="10" spans="1:19" x14ac:dyDescent="0.25">
      <c r="A10" s="7">
        <v>2</v>
      </c>
      <c r="B10" s="7" t="s">
        <v>123</v>
      </c>
      <c r="C10" s="7" t="s">
        <v>30</v>
      </c>
      <c r="D10" s="7" t="s">
        <v>125</v>
      </c>
      <c r="E10" s="7" t="s">
        <v>33</v>
      </c>
      <c r="F10" s="7" t="s">
        <v>204</v>
      </c>
      <c r="G10" s="7" t="s">
        <v>114</v>
      </c>
      <c r="H10" s="7">
        <v>2160</v>
      </c>
      <c r="I10" s="7">
        <v>4</v>
      </c>
      <c r="J10" s="7">
        <f>H10*I10</f>
        <v>8640</v>
      </c>
      <c r="K10" s="7">
        <v>4</v>
      </c>
      <c r="L10" s="7">
        <f t="shared" ref="L10:L32" si="0">K10*H10</f>
        <v>8640</v>
      </c>
      <c r="M10" s="7"/>
      <c r="N10" s="7"/>
      <c r="O10" s="7"/>
      <c r="P10" s="7"/>
      <c r="Q10" s="7"/>
      <c r="R10" s="7"/>
      <c r="S10" s="7"/>
    </row>
    <row r="11" spans="1:19" x14ac:dyDescent="0.25">
      <c r="A11" s="7">
        <v>3</v>
      </c>
      <c r="B11" s="7" t="s">
        <v>124</v>
      </c>
      <c r="C11" s="7" t="s">
        <v>30</v>
      </c>
      <c r="D11" s="7" t="s">
        <v>125</v>
      </c>
      <c r="E11" s="7" t="s">
        <v>33</v>
      </c>
      <c r="F11" s="7" t="s">
        <v>204</v>
      </c>
      <c r="G11" s="7" t="s">
        <v>114</v>
      </c>
      <c r="H11" s="8">
        <v>4440</v>
      </c>
      <c r="I11" s="7">
        <v>5</v>
      </c>
      <c r="J11" s="7">
        <f t="shared" ref="J11:J32" si="1">H11*I11</f>
        <v>22200</v>
      </c>
      <c r="K11" s="7">
        <v>5</v>
      </c>
      <c r="L11" s="7">
        <f t="shared" si="0"/>
        <v>22200</v>
      </c>
      <c r="M11" s="7"/>
      <c r="N11" s="7"/>
      <c r="O11" s="7"/>
      <c r="P11" s="7"/>
      <c r="Q11" s="7"/>
      <c r="R11" s="7"/>
      <c r="S11" s="7"/>
    </row>
    <row r="12" spans="1:19" x14ac:dyDescent="0.25">
      <c r="A12" s="7">
        <v>4</v>
      </c>
      <c r="B12" s="7" t="s">
        <v>27</v>
      </c>
      <c r="C12" s="7" t="s">
        <v>30</v>
      </c>
      <c r="D12" s="7" t="s">
        <v>125</v>
      </c>
      <c r="E12" s="7" t="s">
        <v>33</v>
      </c>
      <c r="F12" s="7" t="s">
        <v>204</v>
      </c>
      <c r="G12" s="7" t="s">
        <v>114</v>
      </c>
      <c r="H12" s="7">
        <v>5460</v>
      </c>
      <c r="I12" s="7">
        <v>1</v>
      </c>
      <c r="J12" s="7">
        <f t="shared" si="1"/>
        <v>5460</v>
      </c>
      <c r="K12" s="7">
        <v>1</v>
      </c>
      <c r="L12" s="7">
        <f t="shared" si="0"/>
        <v>5460</v>
      </c>
      <c r="M12" s="7"/>
      <c r="N12" s="7"/>
      <c r="O12" s="7"/>
      <c r="P12" s="7"/>
      <c r="Q12" s="7"/>
      <c r="R12" s="7"/>
      <c r="S12" s="7"/>
    </row>
    <row r="13" spans="1:19" x14ac:dyDescent="0.25">
      <c r="A13" s="7">
        <v>5</v>
      </c>
      <c r="B13" s="7" t="s">
        <v>28</v>
      </c>
      <c r="C13" s="7" t="s">
        <v>30</v>
      </c>
      <c r="D13" s="7" t="s">
        <v>125</v>
      </c>
      <c r="E13" s="7" t="s">
        <v>33</v>
      </c>
      <c r="F13" s="7" t="s">
        <v>204</v>
      </c>
      <c r="G13" s="7" t="s">
        <v>114</v>
      </c>
      <c r="H13" s="7">
        <v>75</v>
      </c>
      <c r="I13" s="7">
        <v>1</v>
      </c>
      <c r="J13" s="7">
        <f t="shared" si="1"/>
        <v>75</v>
      </c>
      <c r="K13" s="7">
        <v>1</v>
      </c>
      <c r="L13" s="7">
        <f t="shared" si="0"/>
        <v>75</v>
      </c>
      <c r="M13" s="7"/>
      <c r="N13" s="7"/>
      <c r="O13" s="7"/>
      <c r="P13" s="7"/>
      <c r="Q13" s="7"/>
      <c r="R13" s="7"/>
      <c r="S13" s="7"/>
    </row>
    <row r="14" spans="1:19" x14ac:dyDescent="0.25">
      <c r="A14" s="7">
        <v>6</v>
      </c>
      <c r="B14" s="7" t="s">
        <v>21</v>
      </c>
      <c r="C14" s="7" t="s">
        <v>30</v>
      </c>
      <c r="D14" s="7" t="s">
        <v>125</v>
      </c>
      <c r="E14" s="7" t="s">
        <v>33</v>
      </c>
      <c r="F14" s="7" t="s">
        <v>204</v>
      </c>
      <c r="G14" s="7" t="s">
        <v>114</v>
      </c>
      <c r="H14" s="7">
        <v>800</v>
      </c>
      <c r="I14" s="7">
        <v>2</v>
      </c>
      <c r="J14" s="7">
        <f t="shared" si="1"/>
        <v>1600</v>
      </c>
      <c r="K14" s="7">
        <v>2</v>
      </c>
      <c r="L14" s="7">
        <f t="shared" si="0"/>
        <v>1600</v>
      </c>
      <c r="M14" s="7"/>
      <c r="N14" s="7"/>
      <c r="O14" s="7"/>
      <c r="P14" s="7"/>
      <c r="Q14" s="7"/>
      <c r="R14" s="7"/>
      <c r="S14" s="7"/>
    </row>
    <row r="15" spans="1:19" x14ac:dyDescent="0.25">
      <c r="A15" s="7">
        <v>7</v>
      </c>
      <c r="B15" s="7" t="s">
        <v>18</v>
      </c>
      <c r="C15" s="7" t="s">
        <v>30</v>
      </c>
      <c r="D15" s="7" t="s">
        <v>125</v>
      </c>
      <c r="E15" s="7" t="s">
        <v>33</v>
      </c>
      <c r="F15" s="7" t="s">
        <v>204</v>
      </c>
      <c r="G15" s="7" t="s">
        <v>114</v>
      </c>
      <c r="H15" s="7">
        <v>2160</v>
      </c>
      <c r="I15" s="7">
        <v>2</v>
      </c>
      <c r="J15" s="7">
        <f t="shared" si="1"/>
        <v>4320</v>
      </c>
      <c r="K15" s="7">
        <v>2</v>
      </c>
      <c r="L15" s="7">
        <f t="shared" si="0"/>
        <v>4320</v>
      </c>
      <c r="M15" s="7"/>
      <c r="N15" s="7"/>
      <c r="O15" s="7"/>
      <c r="P15" s="7"/>
      <c r="Q15" s="7"/>
      <c r="R15" s="7"/>
      <c r="S15" s="7"/>
    </row>
    <row r="16" spans="1:19" x14ac:dyDescent="0.25">
      <c r="A16" s="7">
        <v>8</v>
      </c>
      <c r="B16" s="7" t="s">
        <v>26</v>
      </c>
      <c r="C16" s="7" t="s">
        <v>30</v>
      </c>
      <c r="D16" s="7" t="s">
        <v>125</v>
      </c>
      <c r="E16" s="7" t="s">
        <v>48</v>
      </c>
      <c r="F16" s="7" t="s">
        <v>204</v>
      </c>
      <c r="G16" s="7" t="s">
        <v>114</v>
      </c>
      <c r="H16" s="7">
        <v>5460</v>
      </c>
      <c r="I16" s="7">
        <v>80</v>
      </c>
      <c r="J16" s="7">
        <f t="shared" si="1"/>
        <v>436800</v>
      </c>
      <c r="K16" s="7">
        <v>80</v>
      </c>
      <c r="L16" s="7">
        <f t="shared" si="0"/>
        <v>436800</v>
      </c>
      <c r="M16" s="7"/>
      <c r="N16" s="7"/>
      <c r="O16" s="7"/>
      <c r="P16" s="7"/>
      <c r="Q16" s="7"/>
      <c r="R16" s="7"/>
      <c r="S16" s="7"/>
    </row>
    <row r="17" spans="1:19" x14ac:dyDescent="0.25">
      <c r="A17" s="7">
        <v>9</v>
      </c>
      <c r="B17" s="7" t="s">
        <v>35</v>
      </c>
      <c r="C17" s="7" t="s">
        <v>30</v>
      </c>
      <c r="D17" s="7" t="s">
        <v>125</v>
      </c>
      <c r="E17" s="7" t="s">
        <v>48</v>
      </c>
      <c r="F17" s="7" t="s">
        <v>204</v>
      </c>
      <c r="G17" s="7" t="s">
        <v>114</v>
      </c>
      <c r="H17" s="7">
        <v>2160</v>
      </c>
      <c r="I17" s="7">
        <v>104</v>
      </c>
      <c r="J17" s="7">
        <f t="shared" si="1"/>
        <v>224640</v>
      </c>
      <c r="K17" s="7">
        <v>104</v>
      </c>
      <c r="L17" s="7">
        <f t="shared" si="0"/>
        <v>224640</v>
      </c>
      <c r="M17" s="7"/>
      <c r="N17" s="7"/>
      <c r="O17" s="7"/>
      <c r="P17" s="7"/>
      <c r="Q17" s="7"/>
      <c r="R17" s="7"/>
      <c r="S17" s="7"/>
    </row>
    <row r="18" spans="1:19" x14ac:dyDescent="0.25">
      <c r="A18" s="7">
        <v>10</v>
      </c>
      <c r="B18" s="7" t="s">
        <v>27</v>
      </c>
      <c r="C18" s="7" t="s">
        <v>30</v>
      </c>
      <c r="D18" s="7" t="s">
        <v>125</v>
      </c>
      <c r="E18" s="7" t="s">
        <v>48</v>
      </c>
      <c r="F18" s="7" t="s">
        <v>204</v>
      </c>
      <c r="G18" s="7" t="s">
        <v>114</v>
      </c>
      <c r="H18" s="7">
        <v>5460</v>
      </c>
      <c r="I18" s="7">
        <v>9</v>
      </c>
      <c r="J18" s="7">
        <f t="shared" si="1"/>
        <v>49140</v>
      </c>
      <c r="K18" s="7">
        <v>9</v>
      </c>
      <c r="L18" s="7">
        <f t="shared" si="0"/>
        <v>49140</v>
      </c>
      <c r="M18" s="7"/>
      <c r="N18" s="7"/>
      <c r="O18" s="7"/>
      <c r="P18" s="7"/>
      <c r="Q18" s="7"/>
      <c r="R18" s="7"/>
      <c r="S18" s="7"/>
    </row>
    <row r="19" spans="1:19" x14ac:dyDescent="0.25">
      <c r="A19" s="7">
        <v>11</v>
      </c>
      <c r="B19" s="7" t="s">
        <v>18</v>
      </c>
      <c r="C19" s="7" t="s">
        <v>30</v>
      </c>
      <c r="D19" s="7" t="s">
        <v>125</v>
      </c>
      <c r="E19" s="7" t="s">
        <v>48</v>
      </c>
      <c r="F19" s="7" t="s">
        <v>204</v>
      </c>
      <c r="G19" s="7" t="s">
        <v>114</v>
      </c>
      <c r="H19" s="7">
        <v>2160</v>
      </c>
      <c r="I19" s="7">
        <v>2</v>
      </c>
      <c r="J19" s="7">
        <f t="shared" si="1"/>
        <v>4320</v>
      </c>
      <c r="K19" s="7">
        <v>2</v>
      </c>
      <c r="L19" s="7">
        <f t="shared" si="0"/>
        <v>4320</v>
      </c>
      <c r="M19" s="7"/>
      <c r="N19" s="7"/>
      <c r="O19" s="7"/>
      <c r="P19" s="7"/>
      <c r="Q19" s="7"/>
      <c r="R19" s="7"/>
      <c r="S19" s="7"/>
    </row>
    <row r="20" spans="1:19" x14ac:dyDescent="0.25">
      <c r="A20" s="7">
        <v>12</v>
      </c>
      <c r="B20" s="7" t="s">
        <v>28</v>
      </c>
      <c r="C20" s="7" t="s">
        <v>30</v>
      </c>
      <c r="D20" s="7" t="s">
        <v>125</v>
      </c>
      <c r="E20" s="7" t="s">
        <v>48</v>
      </c>
      <c r="F20" s="7" t="s">
        <v>204</v>
      </c>
      <c r="G20" s="7" t="s">
        <v>114</v>
      </c>
      <c r="H20" s="7">
        <v>75</v>
      </c>
      <c r="I20" s="7">
        <v>10</v>
      </c>
      <c r="J20" s="7">
        <f t="shared" si="1"/>
        <v>750</v>
      </c>
      <c r="K20" s="7">
        <v>10</v>
      </c>
      <c r="L20" s="7">
        <f t="shared" si="0"/>
        <v>750</v>
      </c>
      <c r="M20" s="7"/>
      <c r="N20" s="7"/>
      <c r="O20" s="7"/>
      <c r="P20" s="7"/>
      <c r="Q20" s="7"/>
      <c r="R20" s="7"/>
      <c r="S20" s="7"/>
    </row>
    <row r="21" spans="1:19" x14ac:dyDescent="0.25">
      <c r="A21" s="7">
        <v>13</v>
      </c>
      <c r="B21" s="7" t="s">
        <v>19</v>
      </c>
      <c r="C21" s="7" t="s">
        <v>30</v>
      </c>
      <c r="D21" s="7" t="s">
        <v>125</v>
      </c>
      <c r="E21" s="7" t="s">
        <v>48</v>
      </c>
      <c r="F21" s="7" t="s">
        <v>204</v>
      </c>
      <c r="G21" s="7" t="s">
        <v>114</v>
      </c>
      <c r="H21" s="7">
        <v>3600</v>
      </c>
      <c r="I21" s="7">
        <v>10</v>
      </c>
      <c r="J21" s="7">
        <f t="shared" si="1"/>
        <v>36000</v>
      </c>
      <c r="K21" s="7">
        <v>10</v>
      </c>
      <c r="L21" s="7">
        <f t="shared" si="0"/>
        <v>36000</v>
      </c>
      <c r="M21" s="7"/>
      <c r="N21" s="7"/>
      <c r="O21" s="7"/>
      <c r="P21" s="7"/>
      <c r="Q21" s="7"/>
      <c r="R21" s="7"/>
      <c r="S21" s="7"/>
    </row>
    <row r="22" spans="1:19" x14ac:dyDescent="0.25">
      <c r="A22" s="7">
        <v>14</v>
      </c>
      <c r="B22" s="7" t="s">
        <v>126</v>
      </c>
      <c r="C22" s="7" t="s">
        <v>30</v>
      </c>
      <c r="D22" s="7" t="s">
        <v>125</v>
      </c>
      <c r="E22" s="7" t="s">
        <v>48</v>
      </c>
      <c r="F22" s="7" t="s">
        <v>204</v>
      </c>
      <c r="G22" s="7" t="s">
        <v>114</v>
      </c>
      <c r="H22" s="7" t="s">
        <v>138</v>
      </c>
      <c r="I22" s="7">
        <v>7</v>
      </c>
      <c r="J22" s="7">
        <v>0</v>
      </c>
      <c r="K22" s="7">
        <v>7</v>
      </c>
      <c r="L22" s="7">
        <v>0</v>
      </c>
      <c r="M22" s="7"/>
      <c r="N22" s="7"/>
      <c r="O22" s="7"/>
      <c r="P22" s="7"/>
      <c r="Q22" s="7"/>
      <c r="R22" s="7"/>
      <c r="S22" s="7"/>
    </row>
    <row r="23" spans="1:19" x14ac:dyDescent="0.25">
      <c r="A23" s="7">
        <v>15</v>
      </c>
      <c r="B23" s="7" t="s">
        <v>22</v>
      </c>
      <c r="C23" s="7" t="s">
        <v>30</v>
      </c>
      <c r="D23" s="7" t="s">
        <v>125</v>
      </c>
      <c r="E23" s="7" t="s">
        <v>48</v>
      </c>
      <c r="F23" s="7" t="s">
        <v>204</v>
      </c>
      <c r="G23" s="7" t="s">
        <v>114</v>
      </c>
      <c r="H23" s="8">
        <v>4440</v>
      </c>
      <c r="I23" s="7">
        <v>8</v>
      </c>
      <c r="J23" s="7">
        <f>H23*I23</f>
        <v>35520</v>
      </c>
      <c r="K23" s="7">
        <v>8</v>
      </c>
      <c r="L23" s="7">
        <f t="shared" si="0"/>
        <v>35520</v>
      </c>
      <c r="M23" s="7"/>
      <c r="N23" s="7"/>
      <c r="O23" s="7"/>
      <c r="P23" s="7"/>
      <c r="Q23" s="7"/>
      <c r="R23" s="7"/>
      <c r="S23" s="7"/>
    </row>
    <row r="24" spans="1:19" x14ac:dyDescent="0.25">
      <c r="A24" s="7">
        <v>16</v>
      </c>
      <c r="B24" s="7" t="s">
        <v>131</v>
      </c>
      <c r="C24" s="7" t="s">
        <v>30</v>
      </c>
      <c r="D24" s="7" t="s">
        <v>125</v>
      </c>
      <c r="E24" s="7" t="s">
        <v>48</v>
      </c>
      <c r="F24" s="7" t="s">
        <v>204</v>
      </c>
      <c r="G24" s="7" t="s">
        <v>114</v>
      </c>
      <c r="H24" s="7">
        <v>5460</v>
      </c>
      <c r="I24" s="7">
        <v>7</v>
      </c>
      <c r="J24" s="7">
        <f t="shared" si="1"/>
        <v>38220</v>
      </c>
      <c r="K24" s="7">
        <v>7</v>
      </c>
      <c r="L24" s="7">
        <f t="shared" si="0"/>
        <v>38220</v>
      </c>
      <c r="M24" s="7"/>
      <c r="N24" s="7"/>
      <c r="O24" s="7"/>
      <c r="P24" s="7"/>
      <c r="Q24" s="7"/>
      <c r="R24" s="7"/>
      <c r="S24" s="7"/>
    </row>
    <row r="25" spans="1:19" x14ac:dyDescent="0.25">
      <c r="A25" s="7">
        <v>17</v>
      </c>
      <c r="B25" s="7" t="s">
        <v>27</v>
      </c>
      <c r="C25" s="7" t="s">
        <v>30</v>
      </c>
      <c r="D25" s="7" t="s">
        <v>125</v>
      </c>
      <c r="E25" s="7" t="s">
        <v>53</v>
      </c>
      <c r="F25" s="7" t="s">
        <v>204</v>
      </c>
      <c r="G25" s="7" t="s">
        <v>114</v>
      </c>
      <c r="H25" s="8">
        <v>36000</v>
      </c>
      <c r="I25" s="7">
        <v>5</v>
      </c>
      <c r="J25" s="7">
        <f t="shared" si="1"/>
        <v>180000</v>
      </c>
      <c r="K25" s="7">
        <v>5</v>
      </c>
      <c r="L25" s="7">
        <f t="shared" si="0"/>
        <v>180000</v>
      </c>
      <c r="M25" s="7"/>
      <c r="N25" s="7"/>
      <c r="O25" s="7"/>
      <c r="P25" s="7"/>
      <c r="Q25" s="7"/>
      <c r="R25" s="7"/>
      <c r="S25" s="7"/>
    </row>
    <row r="26" spans="1:19" x14ac:dyDescent="0.25">
      <c r="A26" s="7">
        <v>18</v>
      </c>
      <c r="B26" s="7" t="s">
        <v>127</v>
      </c>
      <c r="C26" s="7" t="s">
        <v>30</v>
      </c>
      <c r="D26" s="7" t="s">
        <v>125</v>
      </c>
      <c r="E26" s="7" t="s">
        <v>53</v>
      </c>
      <c r="F26" s="7" t="s">
        <v>204</v>
      </c>
      <c r="G26" s="7" t="s">
        <v>114</v>
      </c>
      <c r="H26" s="8">
        <v>2223</v>
      </c>
      <c r="I26" s="7">
        <v>9</v>
      </c>
      <c r="J26" s="7">
        <f t="shared" si="1"/>
        <v>20007</v>
      </c>
      <c r="K26" s="7">
        <v>9</v>
      </c>
      <c r="L26" s="7">
        <f t="shared" si="0"/>
        <v>20007</v>
      </c>
      <c r="M26" s="7"/>
      <c r="N26" s="7"/>
      <c r="O26" s="7"/>
      <c r="P26" s="7"/>
      <c r="Q26" s="7"/>
      <c r="R26" s="7"/>
      <c r="S26" s="7"/>
    </row>
    <row r="27" spans="1:19" x14ac:dyDescent="0.25">
      <c r="A27" s="7">
        <v>19</v>
      </c>
      <c r="B27" s="7" t="s">
        <v>65</v>
      </c>
      <c r="C27" s="7" t="s">
        <v>30</v>
      </c>
      <c r="D27" s="7" t="s">
        <v>125</v>
      </c>
      <c r="E27" s="7" t="s">
        <v>50</v>
      </c>
      <c r="F27" s="7" t="s">
        <v>204</v>
      </c>
      <c r="G27" s="7" t="s">
        <v>114</v>
      </c>
      <c r="H27" s="8">
        <v>13200</v>
      </c>
      <c r="I27" s="7">
        <v>3</v>
      </c>
      <c r="J27" s="7">
        <f t="shared" si="1"/>
        <v>39600</v>
      </c>
      <c r="K27" s="7">
        <v>3</v>
      </c>
      <c r="L27" s="7">
        <f t="shared" si="0"/>
        <v>39600</v>
      </c>
      <c r="M27" s="7"/>
      <c r="N27" s="7"/>
      <c r="O27" s="7"/>
      <c r="P27" s="7"/>
      <c r="Q27" s="7"/>
      <c r="R27" s="7"/>
      <c r="S27" s="7"/>
    </row>
    <row r="28" spans="1:19" x14ac:dyDescent="0.25">
      <c r="A28" s="7">
        <v>20</v>
      </c>
      <c r="B28" s="7" t="s">
        <v>17</v>
      </c>
      <c r="C28" s="7" t="s">
        <v>30</v>
      </c>
      <c r="D28" s="7" t="s">
        <v>125</v>
      </c>
      <c r="E28" s="7" t="s">
        <v>50</v>
      </c>
      <c r="F28" s="7" t="s">
        <v>204</v>
      </c>
      <c r="G28" s="7" t="s">
        <v>114</v>
      </c>
      <c r="H28" s="8">
        <v>7200</v>
      </c>
      <c r="I28" s="7">
        <v>5</v>
      </c>
      <c r="J28" s="7">
        <f t="shared" si="1"/>
        <v>36000</v>
      </c>
      <c r="K28" s="7">
        <v>5</v>
      </c>
      <c r="L28" s="7">
        <f t="shared" si="0"/>
        <v>36000</v>
      </c>
      <c r="M28" s="7"/>
      <c r="N28" s="7"/>
      <c r="O28" s="7"/>
      <c r="P28" s="7"/>
      <c r="Q28" s="7"/>
      <c r="R28" s="7"/>
      <c r="S28" s="7"/>
    </row>
    <row r="29" spans="1:19" x14ac:dyDescent="0.25">
      <c r="A29" s="7">
        <v>21</v>
      </c>
      <c r="B29" s="7" t="s">
        <v>128</v>
      </c>
      <c r="C29" s="7" t="s">
        <v>47</v>
      </c>
      <c r="D29" s="7" t="s">
        <v>125</v>
      </c>
      <c r="E29" s="7" t="s">
        <v>50</v>
      </c>
      <c r="F29" s="7" t="s">
        <v>204</v>
      </c>
      <c r="G29" s="7" t="s">
        <v>114</v>
      </c>
      <c r="H29" s="8" t="s">
        <v>138</v>
      </c>
      <c r="I29" s="7">
        <v>1</v>
      </c>
      <c r="J29" s="7">
        <v>0</v>
      </c>
      <c r="K29" s="7">
        <v>1</v>
      </c>
      <c r="L29" s="7">
        <v>0</v>
      </c>
      <c r="M29" s="7"/>
      <c r="N29" s="7"/>
      <c r="O29" s="7"/>
      <c r="P29" s="7"/>
      <c r="Q29" s="7"/>
      <c r="R29" s="7"/>
      <c r="S29" s="7"/>
    </row>
    <row r="30" spans="1:19" x14ac:dyDescent="0.25">
      <c r="A30" s="7">
        <v>22</v>
      </c>
      <c r="B30" s="7" t="s">
        <v>129</v>
      </c>
      <c r="C30" s="7" t="s">
        <v>47</v>
      </c>
      <c r="D30" s="7" t="s">
        <v>125</v>
      </c>
      <c r="E30" s="7" t="s">
        <v>50</v>
      </c>
      <c r="F30" s="7" t="s">
        <v>204</v>
      </c>
      <c r="G30" s="7" t="s">
        <v>114</v>
      </c>
      <c r="H30" s="8">
        <v>39397</v>
      </c>
      <c r="I30" s="7">
        <v>1</v>
      </c>
      <c r="J30" s="7">
        <f t="shared" si="1"/>
        <v>39397</v>
      </c>
      <c r="K30" s="7">
        <v>1</v>
      </c>
      <c r="L30" s="7">
        <f t="shared" si="0"/>
        <v>39397</v>
      </c>
      <c r="M30" s="7"/>
      <c r="N30" s="7"/>
      <c r="O30" s="7"/>
      <c r="P30" s="7"/>
      <c r="Q30" s="7"/>
      <c r="R30" s="7"/>
      <c r="S30" s="7"/>
    </row>
    <row r="31" spans="1:19" x14ac:dyDescent="0.25">
      <c r="A31" s="7">
        <v>23</v>
      </c>
      <c r="B31" s="7" t="s">
        <v>130</v>
      </c>
      <c r="C31" s="7" t="s">
        <v>30</v>
      </c>
      <c r="D31" s="7" t="s">
        <v>125</v>
      </c>
      <c r="E31" s="7" t="s">
        <v>50</v>
      </c>
      <c r="F31" s="7" t="s">
        <v>204</v>
      </c>
      <c r="G31" s="7" t="s">
        <v>114</v>
      </c>
      <c r="H31" s="8">
        <v>6000</v>
      </c>
      <c r="I31" s="7">
        <v>2</v>
      </c>
      <c r="J31" s="7">
        <f t="shared" si="1"/>
        <v>12000</v>
      </c>
      <c r="K31" s="7">
        <v>2</v>
      </c>
      <c r="L31" s="7">
        <f t="shared" si="0"/>
        <v>12000</v>
      </c>
      <c r="M31" s="7"/>
      <c r="N31" s="7"/>
      <c r="O31" s="7"/>
      <c r="P31" s="7"/>
      <c r="Q31" s="7"/>
      <c r="R31" s="7"/>
      <c r="S31" s="7"/>
    </row>
    <row r="32" spans="1:19" x14ac:dyDescent="0.25">
      <c r="A32" s="7">
        <v>24</v>
      </c>
      <c r="B32" s="7" t="s">
        <v>139</v>
      </c>
      <c r="C32" s="7" t="s">
        <v>30</v>
      </c>
      <c r="D32" s="7" t="s">
        <v>125</v>
      </c>
      <c r="E32" s="7" t="s">
        <v>50</v>
      </c>
      <c r="F32" s="7" t="s">
        <v>204</v>
      </c>
      <c r="G32" s="7" t="s">
        <v>114</v>
      </c>
      <c r="H32" s="8">
        <v>20</v>
      </c>
      <c r="I32" s="7">
        <v>1</v>
      </c>
      <c r="J32" s="7">
        <f t="shared" si="1"/>
        <v>20</v>
      </c>
      <c r="K32" s="7">
        <v>1</v>
      </c>
      <c r="L32" s="7">
        <f t="shared" si="0"/>
        <v>20</v>
      </c>
      <c r="M32" s="7"/>
      <c r="N32" s="7"/>
      <c r="O32" s="7"/>
      <c r="P32" s="7"/>
      <c r="Q32" s="7"/>
      <c r="R32" s="7"/>
      <c r="S32" s="7"/>
    </row>
    <row r="33" spans="1:19" x14ac:dyDescent="0.25">
      <c r="A33" s="9" t="s">
        <v>134</v>
      </c>
      <c r="B33" s="7"/>
      <c r="C33" s="7"/>
      <c r="D33" s="7"/>
      <c r="E33" s="7"/>
      <c r="F33" s="7"/>
      <c r="G33" s="7"/>
      <c r="H33" s="7"/>
      <c r="I33" s="7"/>
      <c r="J33" s="13">
        <f>J9+J10+J11+J12+J13+J14+J15+J16+J17+J18+J19+J20+J21+J22+J23+J24+J25+J26+J27+J28+J29+J30+J31+J32</f>
        <v>1235749</v>
      </c>
      <c r="K33" s="11"/>
      <c r="L33" s="13">
        <f t="shared" ref="L33" si="2">L9+L10+L11+L12+L13+L14+L15+L16+L17+L18+L19+L20+L21+L22+L23+L24+L25+L26+L27+L28+L29+L30+L31+L32</f>
        <v>1235749</v>
      </c>
      <c r="M33" s="7"/>
      <c r="N33" s="7"/>
      <c r="O33" s="7"/>
      <c r="P33" s="7"/>
      <c r="Q33" s="7"/>
      <c r="R33" s="7"/>
      <c r="S33" s="7"/>
    </row>
    <row r="35" spans="1:19" x14ac:dyDescent="0.25">
      <c r="B35" s="14"/>
    </row>
    <row r="36" spans="1:19" x14ac:dyDescent="0.25">
      <c r="B36" s="72"/>
      <c r="C36" s="72"/>
      <c r="D36" s="72"/>
      <c r="E36" s="72"/>
      <c r="F36" s="72"/>
      <c r="G36" s="72"/>
      <c r="H36" s="72"/>
      <c r="I36" s="72"/>
      <c r="J36" s="72"/>
      <c r="K36" s="72"/>
      <c r="L36" s="72"/>
      <c r="M36" s="72"/>
    </row>
  </sheetData>
  <mergeCells count="24">
    <mergeCell ref="B36:M36"/>
    <mergeCell ref="K6:L6"/>
    <mergeCell ref="M6:N6"/>
    <mergeCell ref="S6:S8"/>
    <mergeCell ref="I7:I8"/>
    <mergeCell ref="J7:J8"/>
    <mergeCell ref="K7:K8"/>
    <mergeCell ref="L7:L8"/>
    <mergeCell ref="M7:M8"/>
    <mergeCell ref="N7:N8"/>
    <mergeCell ref="O7:P7"/>
    <mergeCell ref="Q7:R7"/>
    <mergeCell ref="O6:R6"/>
    <mergeCell ref="F6:F8"/>
    <mergeCell ref="B1:J1"/>
    <mergeCell ref="B3:J3"/>
    <mergeCell ref="A6:A8"/>
    <mergeCell ref="B6:B8"/>
    <mergeCell ref="C6:C8"/>
    <mergeCell ref="D6:D8"/>
    <mergeCell ref="E6:E8"/>
    <mergeCell ref="G6:G8"/>
    <mergeCell ref="H6:H8"/>
    <mergeCell ref="I6:J6"/>
  </mergeCells>
  <pageMargins left="0.7" right="0.7" top="0.75" bottom="0.75" header="0.3" footer="0.3"/>
  <pageSetup scale="6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S65"/>
  <sheetViews>
    <sheetView workbookViewId="0">
      <selection activeCell="V12" sqref="V12"/>
    </sheetView>
  </sheetViews>
  <sheetFormatPr defaultRowHeight="15" x14ac:dyDescent="0.25"/>
  <cols>
    <col min="2" max="2" width="17.140625" customWidth="1"/>
    <col min="3" max="3" width="16.28515625" customWidth="1"/>
    <col min="4" max="4" width="8.7109375" customWidth="1"/>
    <col min="5" max="5" width="16.28515625" customWidth="1"/>
    <col min="6" max="6" width="12" customWidth="1"/>
    <col min="8" max="8" width="10.7109375" customWidth="1"/>
    <col min="9" max="9" width="4.5703125" customWidth="1"/>
    <col min="10" max="10" width="11.42578125" customWidth="1"/>
    <col min="12" max="12" width="13.42578125" customWidth="1"/>
    <col min="13" max="13" width="8.140625" customWidth="1"/>
    <col min="16" max="16" width="6.85546875" customWidth="1"/>
    <col min="18" max="18" width="8" customWidth="1"/>
    <col min="19" max="19" width="7.7109375" customWidth="1"/>
  </cols>
  <sheetData>
    <row r="1" spans="1:19" ht="18.75" x14ac:dyDescent="0.3">
      <c r="C1" s="39" t="s">
        <v>243</v>
      </c>
      <c r="D1" s="39"/>
      <c r="E1" s="39"/>
      <c r="F1" s="39"/>
      <c r="G1" s="39"/>
      <c r="H1" s="39"/>
      <c r="I1" s="39"/>
      <c r="J1" s="39"/>
      <c r="K1" s="39"/>
    </row>
    <row r="3" spans="1:19" ht="18.75" x14ac:dyDescent="0.3">
      <c r="C3" s="70" t="s">
        <v>140</v>
      </c>
      <c r="D3" s="70"/>
      <c r="E3" s="70"/>
      <c r="F3" s="70"/>
      <c r="G3" s="70"/>
      <c r="H3" s="70"/>
      <c r="I3" s="70"/>
      <c r="J3" s="70"/>
      <c r="K3" s="70"/>
    </row>
    <row r="6" spans="1:19" ht="30" customHeight="1" x14ac:dyDescent="0.25">
      <c r="A6" s="71" t="s">
        <v>0</v>
      </c>
      <c r="B6" s="71" t="s">
        <v>1</v>
      </c>
      <c r="C6" s="71" t="s">
        <v>2</v>
      </c>
      <c r="D6" s="71" t="s">
        <v>3</v>
      </c>
      <c r="E6" s="69" t="s">
        <v>4</v>
      </c>
      <c r="F6" s="69" t="s">
        <v>5</v>
      </c>
      <c r="G6" s="69" t="s">
        <v>6</v>
      </c>
      <c r="H6" s="73" t="s">
        <v>7</v>
      </c>
      <c r="I6" s="69" t="s">
        <v>8</v>
      </c>
      <c r="J6" s="69"/>
      <c r="K6" s="71" t="s">
        <v>9</v>
      </c>
      <c r="L6" s="71"/>
      <c r="M6" s="69" t="s">
        <v>10</v>
      </c>
      <c r="N6" s="69"/>
      <c r="O6" s="73" t="s">
        <v>11</v>
      </c>
      <c r="P6" s="73"/>
      <c r="Q6" s="73"/>
      <c r="R6" s="73"/>
      <c r="S6" s="73" t="s">
        <v>12</v>
      </c>
    </row>
    <row r="7" spans="1:19" x14ac:dyDescent="0.25">
      <c r="A7" s="71"/>
      <c r="B7" s="71"/>
      <c r="C7" s="71"/>
      <c r="D7" s="71"/>
      <c r="E7" s="69"/>
      <c r="F7" s="69"/>
      <c r="G7" s="69"/>
      <c r="H7" s="73"/>
      <c r="I7" s="71" t="s">
        <v>13</v>
      </c>
      <c r="J7" s="71" t="s">
        <v>14</v>
      </c>
      <c r="K7" s="71" t="s">
        <v>13</v>
      </c>
      <c r="L7" s="71" t="s">
        <v>14</v>
      </c>
      <c r="M7" s="71" t="s">
        <v>13</v>
      </c>
      <c r="N7" s="71" t="s">
        <v>14</v>
      </c>
      <c r="O7" s="69" t="s">
        <v>15</v>
      </c>
      <c r="P7" s="69" t="s">
        <v>16</v>
      </c>
      <c r="Q7" s="69" t="s">
        <v>16</v>
      </c>
      <c r="R7" s="69"/>
      <c r="S7" s="73"/>
    </row>
    <row r="8" spans="1:19" x14ac:dyDescent="0.25">
      <c r="A8" s="71"/>
      <c r="B8" s="71"/>
      <c r="C8" s="71"/>
      <c r="D8" s="71"/>
      <c r="E8" s="69"/>
      <c r="F8" s="69"/>
      <c r="G8" s="69"/>
      <c r="H8" s="73"/>
      <c r="I8" s="71"/>
      <c r="J8" s="71"/>
      <c r="K8" s="71"/>
      <c r="L8" s="71"/>
      <c r="M8" s="71"/>
      <c r="N8" s="71"/>
      <c r="O8" s="6" t="s">
        <v>13</v>
      </c>
      <c r="P8" s="6" t="s">
        <v>14</v>
      </c>
      <c r="Q8" s="6" t="s">
        <v>13</v>
      </c>
      <c r="R8" s="6" t="s">
        <v>14</v>
      </c>
      <c r="S8" s="73"/>
    </row>
    <row r="9" spans="1:19" x14ac:dyDescent="0.25">
      <c r="A9" s="7">
        <v>1</v>
      </c>
      <c r="B9" s="7" t="s">
        <v>26</v>
      </c>
      <c r="C9" s="7" t="s">
        <v>30</v>
      </c>
      <c r="D9" s="7" t="s">
        <v>142</v>
      </c>
      <c r="E9" s="7" t="s">
        <v>104</v>
      </c>
      <c r="F9" s="7" t="s">
        <v>203</v>
      </c>
      <c r="G9" s="7" t="s">
        <v>114</v>
      </c>
      <c r="H9" s="8">
        <v>6360</v>
      </c>
      <c r="I9" s="7">
        <v>18</v>
      </c>
      <c r="J9" s="7">
        <f>H9*I9</f>
        <v>114480</v>
      </c>
      <c r="K9" s="7">
        <v>18</v>
      </c>
      <c r="L9" s="7">
        <f>H9*I9</f>
        <v>114480</v>
      </c>
      <c r="M9" s="7"/>
      <c r="N9" s="7"/>
      <c r="O9" s="7"/>
      <c r="P9" s="7"/>
      <c r="Q9" s="7"/>
      <c r="R9" s="7"/>
      <c r="S9" s="7"/>
    </row>
    <row r="10" spans="1:19" x14ac:dyDescent="0.25">
      <c r="A10" s="7">
        <v>2</v>
      </c>
      <c r="B10" s="7" t="s">
        <v>35</v>
      </c>
      <c r="C10" s="7" t="s">
        <v>30</v>
      </c>
      <c r="D10" s="7" t="s">
        <v>142</v>
      </c>
      <c r="E10" s="7" t="s">
        <v>104</v>
      </c>
      <c r="F10" s="7" t="s">
        <v>203</v>
      </c>
      <c r="G10" s="7" t="s">
        <v>114</v>
      </c>
      <c r="H10" s="8">
        <v>2820</v>
      </c>
      <c r="I10" s="7">
        <v>48</v>
      </c>
      <c r="J10" s="7">
        <f>H10*I10</f>
        <v>135360</v>
      </c>
      <c r="K10" s="7">
        <v>48</v>
      </c>
      <c r="L10" s="7">
        <f t="shared" ref="L10:L60" si="0">H10*I10</f>
        <v>135360</v>
      </c>
      <c r="M10" s="7"/>
      <c r="N10" s="7"/>
      <c r="O10" s="7"/>
      <c r="P10" s="7"/>
      <c r="Q10" s="7"/>
      <c r="R10" s="7"/>
      <c r="S10" s="7"/>
    </row>
    <row r="11" spans="1:19" x14ac:dyDescent="0.25">
      <c r="A11" s="7">
        <v>3</v>
      </c>
      <c r="B11" s="7" t="s">
        <v>19</v>
      </c>
      <c r="C11" s="7" t="s">
        <v>30</v>
      </c>
      <c r="D11" s="7" t="s">
        <v>142</v>
      </c>
      <c r="E11" s="7" t="s">
        <v>104</v>
      </c>
      <c r="F11" s="7" t="s">
        <v>203</v>
      </c>
      <c r="G11" s="7" t="s">
        <v>114</v>
      </c>
      <c r="H11" s="8">
        <v>18720</v>
      </c>
      <c r="I11" s="7">
        <v>5</v>
      </c>
      <c r="J11" s="7">
        <f t="shared" ref="J11:J60" si="1">H11*I11</f>
        <v>93600</v>
      </c>
      <c r="K11" s="7">
        <v>5</v>
      </c>
      <c r="L11" s="7">
        <f t="shared" si="0"/>
        <v>93600</v>
      </c>
      <c r="M11" s="7"/>
      <c r="N11" s="7"/>
      <c r="O11" s="7"/>
      <c r="P11" s="7"/>
      <c r="Q11" s="7"/>
      <c r="R11" s="7"/>
      <c r="S11" s="7"/>
    </row>
    <row r="12" spans="1:19" x14ac:dyDescent="0.25">
      <c r="A12" s="7">
        <v>4</v>
      </c>
      <c r="B12" s="7" t="s">
        <v>28</v>
      </c>
      <c r="C12" s="7" t="s">
        <v>30</v>
      </c>
      <c r="D12" s="7" t="s">
        <v>142</v>
      </c>
      <c r="E12" s="7" t="s">
        <v>104</v>
      </c>
      <c r="F12" s="7" t="s">
        <v>203</v>
      </c>
      <c r="G12" s="7" t="s">
        <v>114</v>
      </c>
      <c r="H12" s="8">
        <v>6240</v>
      </c>
      <c r="I12" s="7">
        <v>2</v>
      </c>
      <c r="J12" s="7">
        <f t="shared" si="1"/>
        <v>12480</v>
      </c>
      <c r="K12" s="7">
        <v>2</v>
      </c>
      <c r="L12" s="7">
        <f t="shared" si="0"/>
        <v>12480</v>
      </c>
      <c r="M12" s="7"/>
      <c r="N12" s="7"/>
      <c r="O12" s="7"/>
      <c r="P12" s="7"/>
      <c r="Q12" s="7"/>
      <c r="R12" s="7"/>
      <c r="S12" s="7"/>
    </row>
    <row r="13" spans="1:19" x14ac:dyDescent="0.25">
      <c r="A13" s="7">
        <v>5</v>
      </c>
      <c r="B13" s="7" t="s">
        <v>27</v>
      </c>
      <c r="C13" s="7" t="s">
        <v>30</v>
      </c>
      <c r="D13" s="7" t="s">
        <v>142</v>
      </c>
      <c r="E13" s="7" t="s">
        <v>104</v>
      </c>
      <c r="F13" s="7" t="s">
        <v>203</v>
      </c>
      <c r="G13" s="7" t="s">
        <v>114</v>
      </c>
      <c r="H13" s="8">
        <v>9360</v>
      </c>
      <c r="I13" s="7">
        <v>1</v>
      </c>
      <c r="J13" s="7">
        <f t="shared" si="1"/>
        <v>9360</v>
      </c>
      <c r="K13" s="7">
        <v>1</v>
      </c>
      <c r="L13" s="7">
        <f t="shared" si="0"/>
        <v>9360</v>
      </c>
      <c r="M13" s="7"/>
      <c r="N13" s="7"/>
      <c r="O13" s="7"/>
      <c r="P13" s="7"/>
      <c r="Q13" s="7"/>
      <c r="R13" s="7"/>
      <c r="S13" s="7"/>
    </row>
    <row r="14" spans="1:19" x14ac:dyDescent="0.25">
      <c r="A14" s="7">
        <v>6</v>
      </c>
      <c r="B14" s="7" t="s">
        <v>18</v>
      </c>
      <c r="C14" s="7" t="s">
        <v>30</v>
      </c>
      <c r="D14" s="7" t="s">
        <v>142</v>
      </c>
      <c r="E14" s="7" t="s">
        <v>104</v>
      </c>
      <c r="F14" s="7" t="s">
        <v>203</v>
      </c>
      <c r="G14" s="7" t="s">
        <v>114</v>
      </c>
      <c r="H14" s="8">
        <v>3000</v>
      </c>
      <c r="I14" s="7">
        <v>2</v>
      </c>
      <c r="J14" s="7">
        <f t="shared" si="1"/>
        <v>6000</v>
      </c>
      <c r="K14" s="7">
        <v>2</v>
      </c>
      <c r="L14" s="7">
        <f t="shared" si="0"/>
        <v>6000</v>
      </c>
      <c r="M14" s="7"/>
      <c r="N14" s="7"/>
      <c r="O14" s="7"/>
      <c r="P14" s="7"/>
      <c r="Q14" s="7"/>
      <c r="R14" s="7"/>
      <c r="S14" s="7"/>
    </row>
    <row r="15" spans="1:19" x14ac:dyDescent="0.25">
      <c r="A15" s="7">
        <v>7</v>
      </c>
      <c r="B15" s="7" t="s">
        <v>141</v>
      </c>
      <c r="C15" s="7" t="s">
        <v>30</v>
      </c>
      <c r="D15" s="7" t="s">
        <v>142</v>
      </c>
      <c r="E15" s="7" t="s">
        <v>104</v>
      </c>
      <c r="F15" s="7" t="s">
        <v>203</v>
      </c>
      <c r="G15" s="7" t="s">
        <v>114</v>
      </c>
      <c r="H15" s="8">
        <v>6600</v>
      </c>
      <c r="I15" s="7">
        <v>2</v>
      </c>
      <c r="J15" s="7">
        <f t="shared" si="1"/>
        <v>13200</v>
      </c>
      <c r="K15" s="7">
        <v>2</v>
      </c>
      <c r="L15" s="7">
        <f t="shared" si="0"/>
        <v>13200</v>
      </c>
      <c r="M15" s="7"/>
      <c r="N15" s="7"/>
      <c r="O15" s="7"/>
      <c r="P15" s="7"/>
      <c r="Q15" s="7"/>
      <c r="R15" s="7"/>
      <c r="S15" s="7"/>
    </row>
    <row r="16" spans="1:19" x14ac:dyDescent="0.25">
      <c r="A16" s="7">
        <v>8</v>
      </c>
      <c r="B16" s="7" t="s">
        <v>143</v>
      </c>
      <c r="C16" s="7" t="s">
        <v>30</v>
      </c>
      <c r="D16" s="7" t="s">
        <v>142</v>
      </c>
      <c r="E16" s="7" t="s">
        <v>49</v>
      </c>
      <c r="F16" s="7" t="s">
        <v>203</v>
      </c>
      <c r="G16" s="7" t="s">
        <v>114</v>
      </c>
      <c r="H16" s="8">
        <v>10200</v>
      </c>
      <c r="I16" s="7">
        <v>1</v>
      </c>
      <c r="J16" s="7">
        <f t="shared" si="1"/>
        <v>10200</v>
      </c>
      <c r="K16" s="7">
        <v>1</v>
      </c>
      <c r="L16" s="7">
        <f t="shared" si="0"/>
        <v>10200</v>
      </c>
      <c r="M16" s="7"/>
      <c r="N16" s="7"/>
      <c r="O16" s="7"/>
      <c r="P16" s="7"/>
      <c r="Q16" s="7"/>
      <c r="R16" s="7"/>
      <c r="S16" s="7"/>
    </row>
    <row r="17" spans="1:19" x14ac:dyDescent="0.25">
      <c r="A17" s="7">
        <v>9</v>
      </c>
      <c r="B17" s="7" t="s">
        <v>26</v>
      </c>
      <c r="C17" s="7" t="s">
        <v>30</v>
      </c>
      <c r="D17" s="7" t="s">
        <v>142</v>
      </c>
      <c r="E17" s="7" t="s">
        <v>49</v>
      </c>
      <c r="F17" s="7" t="s">
        <v>203</v>
      </c>
      <c r="G17" s="7" t="s">
        <v>114</v>
      </c>
      <c r="H17" s="8">
        <v>9720</v>
      </c>
      <c r="I17" s="7">
        <v>10</v>
      </c>
      <c r="J17" s="7">
        <f t="shared" si="1"/>
        <v>97200</v>
      </c>
      <c r="K17" s="7">
        <v>10</v>
      </c>
      <c r="L17" s="7">
        <f t="shared" si="0"/>
        <v>97200</v>
      </c>
      <c r="M17" s="7"/>
      <c r="N17" s="7"/>
      <c r="O17" s="7"/>
      <c r="P17" s="7"/>
      <c r="Q17" s="7"/>
      <c r="R17" s="7"/>
      <c r="S17" s="7"/>
    </row>
    <row r="18" spans="1:19" x14ac:dyDescent="0.25">
      <c r="A18" s="7">
        <v>10</v>
      </c>
      <c r="B18" s="7" t="s">
        <v>18</v>
      </c>
      <c r="C18" s="7" t="s">
        <v>30</v>
      </c>
      <c r="D18" s="7" t="s">
        <v>142</v>
      </c>
      <c r="E18" s="7" t="s">
        <v>49</v>
      </c>
      <c r="F18" s="7" t="s">
        <v>203</v>
      </c>
      <c r="G18" s="7" t="s">
        <v>114</v>
      </c>
      <c r="H18" s="8">
        <v>7200</v>
      </c>
      <c r="I18" s="7">
        <v>1</v>
      </c>
      <c r="J18" s="7">
        <f t="shared" si="1"/>
        <v>7200</v>
      </c>
      <c r="K18" s="7">
        <v>1</v>
      </c>
      <c r="L18" s="7">
        <f t="shared" si="0"/>
        <v>7200</v>
      </c>
      <c r="M18" s="7"/>
      <c r="N18" s="7"/>
      <c r="O18" s="7"/>
      <c r="P18" s="7"/>
      <c r="Q18" s="7"/>
      <c r="R18" s="7"/>
      <c r="S18" s="7"/>
    </row>
    <row r="19" spans="1:19" x14ac:dyDescent="0.25">
      <c r="A19" s="7">
        <v>11</v>
      </c>
      <c r="B19" s="7" t="s">
        <v>35</v>
      </c>
      <c r="C19" s="7" t="s">
        <v>30</v>
      </c>
      <c r="D19" s="7" t="s">
        <v>142</v>
      </c>
      <c r="E19" s="7" t="s">
        <v>49</v>
      </c>
      <c r="F19" s="7" t="s">
        <v>203</v>
      </c>
      <c r="G19" s="7" t="s">
        <v>114</v>
      </c>
      <c r="H19" s="8">
        <v>7200</v>
      </c>
      <c r="I19" s="7">
        <v>12</v>
      </c>
      <c r="J19" s="7">
        <f t="shared" si="1"/>
        <v>86400</v>
      </c>
      <c r="K19" s="7">
        <v>12</v>
      </c>
      <c r="L19" s="7">
        <f t="shared" si="0"/>
        <v>86400</v>
      </c>
      <c r="M19" s="7"/>
      <c r="N19" s="7"/>
      <c r="O19" s="7"/>
      <c r="P19" s="7"/>
      <c r="Q19" s="7"/>
      <c r="R19" s="7"/>
      <c r="S19" s="7"/>
    </row>
    <row r="20" spans="1:19" x14ac:dyDescent="0.25">
      <c r="A20" s="7">
        <v>12</v>
      </c>
      <c r="B20" s="7" t="s">
        <v>28</v>
      </c>
      <c r="C20" s="7" t="s">
        <v>30</v>
      </c>
      <c r="D20" s="7" t="s">
        <v>142</v>
      </c>
      <c r="E20" s="7" t="s">
        <v>49</v>
      </c>
      <c r="F20" s="7" t="s">
        <v>203</v>
      </c>
      <c r="G20" s="7" t="s">
        <v>114</v>
      </c>
      <c r="H20" s="8">
        <v>6240</v>
      </c>
      <c r="I20" s="7">
        <v>1</v>
      </c>
      <c r="J20" s="7">
        <f t="shared" si="1"/>
        <v>6240</v>
      </c>
      <c r="K20" s="7">
        <v>1</v>
      </c>
      <c r="L20" s="7">
        <f t="shared" si="0"/>
        <v>6240</v>
      </c>
      <c r="M20" s="7"/>
      <c r="N20" s="7"/>
      <c r="O20" s="7"/>
      <c r="P20" s="7"/>
      <c r="Q20" s="7"/>
      <c r="R20" s="7"/>
      <c r="S20" s="7"/>
    </row>
    <row r="21" spans="1:19" x14ac:dyDescent="0.25">
      <c r="A21" s="7">
        <v>13</v>
      </c>
      <c r="B21" s="7" t="s">
        <v>141</v>
      </c>
      <c r="C21" s="7" t="s">
        <v>30</v>
      </c>
      <c r="D21" s="7" t="s">
        <v>142</v>
      </c>
      <c r="E21" s="7" t="s">
        <v>49</v>
      </c>
      <c r="F21" s="7" t="s">
        <v>203</v>
      </c>
      <c r="G21" s="7" t="s">
        <v>114</v>
      </c>
      <c r="H21" s="8">
        <v>6600</v>
      </c>
      <c r="I21" s="7">
        <v>1</v>
      </c>
      <c r="J21" s="7">
        <f t="shared" si="1"/>
        <v>6600</v>
      </c>
      <c r="K21" s="7">
        <v>1</v>
      </c>
      <c r="L21" s="7">
        <f t="shared" si="0"/>
        <v>6600</v>
      </c>
      <c r="M21" s="7"/>
      <c r="N21" s="7"/>
      <c r="O21" s="7"/>
      <c r="P21" s="7"/>
      <c r="Q21" s="7"/>
      <c r="R21" s="7"/>
      <c r="S21" s="7"/>
    </row>
    <row r="22" spans="1:19" x14ac:dyDescent="0.25">
      <c r="A22" s="7">
        <v>14</v>
      </c>
      <c r="B22" s="7" t="s">
        <v>19</v>
      </c>
      <c r="C22" s="7" t="s">
        <v>30</v>
      </c>
      <c r="D22" s="7" t="s">
        <v>142</v>
      </c>
      <c r="E22" s="7" t="s">
        <v>49</v>
      </c>
      <c r="F22" s="7" t="s">
        <v>203</v>
      </c>
      <c r="G22" s="7" t="s">
        <v>114</v>
      </c>
      <c r="H22" s="8">
        <v>18720</v>
      </c>
      <c r="I22" s="7">
        <v>2</v>
      </c>
      <c r="J22" s="7">
        <f t="shared" si="1"/>
        <v>37440</v>
      </c>
      <c r="K22" s="7">
        <v>2</v>
      </c>
      <c r="L22" s="7">
        <f t="shared" si="0"/>
        <v>37440</v>
      </c>
      <c r="M22" s="7"/>
      <c r="N22" s="7"/>
      <c r="O22" s="7"/>
      <c r="P22" s="7"/>
      <c r="Q22" s="7"/>
      <c r="R22" s="7"/>
      <c r="S22" s="7"/>
    </row>
    <row r="23" spans="1:19" x14ac:dyDescent="0.25">
      <c r="A23" s="7">
        <v>15</v>
      </c>
      <c r="B23" s="7" t="s">
        <v>25</v>
      </c>
      <c r="C23" s="7" t="s">
        <v>47</v>
      </c>
      <c r="D23" s="7" t="s">
        <v>142</v>
      </c>
      <c r="E23" s="7" t="s">
        <v>49</v>
      </c>
      <c r="F23" s="7" t="s">
        <v>203</v>
      </c>
      <c r="G23" s="7" t="s">
        <v>114</v>
      </c>
      <c r="H23" s="8">
        <v>11543</v>
      </c>
      <c r="I23" s="7">
        <v>1</v>
      </c>
      <c r="J23" s="7">
        <f t="shared" si="1"/>
        <v>11543</v>
      </c>
      <c r="K23" s="7">
        <v>1</v>
      </c>
      <c r="L23" s="7">
        <f t="shared" si="0"/>
        <v>11543</v>
      </c>
      <c r="M23" s="7"/>
      <c r="N23" s="7"/>
      <c r="O23" s="7"/>
      <c r="P23" s="7"/>
      <c r="Q23" s="7"/>
      <c r="R23" s="7"/>
      <c r="S23" s="7"/>
    </row>
    <row r="24" spans="1:19" x14ac:dyDescent="0.25">
      <c r="A24" s="7">
        <v>16</v>
      </c>
      <c r="B24" s="7" t="s">
        <v>144</v>
      </c>
      <c r="C24" s="7" t="s">
        <v>47</v>
      </c>
      <c r="D24" s="7" t="s">
        <v>142</v>
      </c>
      <c r="E24" s="7" t="s">
        <v>49</v>
      </c>
      <c r="F24" s="7" t="s">
        <v>203</v>
      </c>
      <c r="G24" s="7" t="s">
        <v>114</v>
      </c>
      <c r="H24" s="8">
        <v>33181</v>
      </c>
      <c r="I24" s="7">
        <v>5</v>
      </c>
      <c r="J24" s="7">
        <f t="shared" si="1"/>
        <v>165905</v>
      </c>
      <c r="K24" s="7">
        <v>5</v>
      </c>
      <c r="L24" s="7">
        <f t="shared" si="0"/>
        <v>165905</v>
      </c>
      <c r="M24" s="7"/>
      <c r="N24" s="7"/>
      <c r="O24" s="7"/>
      <c r="P24" s="7"/>
      <c r="Q24" s="7"/>
      <c r="R24" s="7"/>
      <c r="S24" s="7"/>
    </row>
    <row r="25" spans="1:19" x14ac:dyDescent="0.25">
      <c r="A25" s="7">
        <v>17</v>
      </c>
      <c r="B25" s="7" t="s">
        <v>145</v>
      </c>
      <c r="C25" s="7" t="s">
        <v>47</v>
      </c>
      <c r="D25" s="7" t="s">
        <v>142</v>
      </c>
      <c r="E25" s="7" t="s">
        <v>49</v>
      </c>
      <c r="F25" s="7" t="s">
        <v>203</v>
      </c>
      <c r="G25" s="7" t="s">
        <v>114</v>
      </c>
      <c r="H25" s="8">
        <v>12404</v>
      </c>
      <c r="I25" s="7">
        <v>6</v>
      </c>
      <c r="J25" s="7">
        <f t="shared" si="1"/>
        <v>74424</v>
      </c>
      <c r="K25" s="7">
        <v>6</v>
      </c>
      <c r="L25" s="7">
        <f t="shared" si="0"/>
        <v>74424</v>
      </c>
      <c r="M25" s="7"/>
      <c r="N25" s="7"/>
      <c r="O25" s="7"/>
      <c r="P25" s="7"/>
      <c r="Q25" s="7"/>
      <c r="R25" s="7"/>
      <c r="S25" s="7"/>
    </row>
    <row r="26" spans="1:19" x14ac:dyDescent="0.25">
      <c r="A26" s="7">
        <v>18</v>
      </c>
      <c r="B26" s="7" t="s">
        <v>146</v>
      </c>
      <c r="C26" s="7" t="s">
        <v>47</v>
      </c>
      <c r="D26" s="7" t="s">
        <v>142</v>
      </c>
      <c r="E26" s="7" t="s">
        <v>49</v>
      </c>
      <c r="F26" s="7" t="s">
        <v>203</v>
      </c>
      <c r="G26" s="7" t="s">
        <v>114</v>
      </c>
      <c r="H26" s="8">
        <v>3568</v>
      </c>
      <c r="I26" s="7">
        <v>1</v>
      </c>
      <c r="J26" s="7">
        <f t="shared" si="1"/>
        <v>3568</v>
      </c>
      <c r="K26" s="7">
        <v>1</v>
      </c>
      <c r="L26" s="7">
        <f t="shared" si="0"/>
        <v>3568</v>
      </c>
      <c r="M26" s="7"/>
      <c r="N26" s="7"/>
      <c r="O26" s="7"/>
      <c r="P26" s="7"/>
      <c r="Q26" s="7"/>
      <c r="R26" s="7"/>
      <c r="S26" s="7"/>
    </row>
    <row r="27" spans="1:19" x14ac:dyDescent="0.25">
      <c r="A27" s="7">
        <v>19</v>
      </c>
      <c r="B27" s="7" t="s">
        <v>148</v>
      </c>
      <c r="C27" s="7" t="s">
        <v>30</v>
      </c>
      <c r="D27" s="7" t="s">
        <v>142</v>
      </c>
      <c r="E27" s="7" t="s">
        <v>147</v>
      </c>
      <c r="F27" s="7" t="s">
        <v>203</v>
      </c>
      <c r="G27" s="7" t="s">
        <v>114</v>
      </c>
      <c r="H27" s="8">
        <v>18720</v>
      </c>
      <c r="I27" s="7">
        <v>18</v>
      </c>
      <c r="J27" s="7">
        <f t="shared" si="1"/>
        <v>336960</v>
      </c>
      <c r="K27" s="7"/>
      <c r="L27" s="7">
        <f t="shared" si="0"/>
        <v>336960</v>
      </c>
      <c r="M27" s="7"/>
      <c r="N27" s="7"/>
      <c r="O27" s="7"/>
      <c r="P27" s="7"/>
      <c r="Q27" s="7"/>
      <c r="R27" s="7"/>
      <c r="S27" s="7"/>
    </row>
    <row r="28" spans="1:19" x14ac:dyDescent="0.25">
      <c r="A28" s="7">
        <v>20</v>
      </c>
      <c r="B28" s="7" t="s">
        <v>65</v>
      </c>
      <c r="C28" s="7" t="s">
        <v>30</v>
      </c>
      <c r="D28" s="7" t="s">
        <v>142</v>
      </c>
      <c r="E28" s="7" t="s">
        <v>147</v>
      </c>
      <c r="F28" s="7" t="s">
        <v>203</v>
      </c>
      <c r="G28" s="7" t="s">
        <v>114</v>
      </c>
      <c r="H28" s="8">
        <v>6360</v>
      </c>
      <c r="I28" s="7">
        <v>3</v>
      </c>
      <c r="J28" s="7">
        <f t="shared" si="1"/>
        <v>19080</v>
      </c>
      <c r="K28" s="7"/>
      <c r="L28" s="7">
        <f t="shared" si="0"/>
        <v>19080</v>
      </c>
      <c r="M28" s="7"/>
      <c r="N28" s="7"/>
      <c r="O28" s="7"/>
      <c r="P28" s="7"/>
      <c r="Q28" s="7"/>
      <c r="R28" s="7"/>
      <c r="S28" s="7"/>
    </row>
    <row r="29" spans="1:19" x14ac:dyDescent="0.25">
      <c r="A29" s="7">
        <v>21</v>
      </c>
      <c r="B29" s="7" t="s">
        <v>17</v>
      </c>
      <c r="C29" s="7" t="s">
        <v>30</v>
      </c>
      <c r="D29" s="7" t="s">
        <v>142</v>
      </c>
      <c r="E29" s="7" t="s">
        <v>147</v>
      </c>
      <c r="F29" s="7" t="s">
        <v>203</v>
      </c>
      <c r="G29" s="7" t="s">
        <v>114</v>
      </c>
      <c r="H29" s="8">
        <v>3000</v>
      </c>
      <c r="I29" s="7">
        <v>3</v>
      </c>
      <c r="J29" s="7">
        <f t="shared" si="1"/>
        <v>9000</v>
      </c>
      <c r="K29" s="7"/>
      <c r="L29" s="7">
        <f t="shared" si="0"/>
        <v>9000</v>
      </c>
      <c r="M29" s="7"/>
      <c r="N29" s="7"/>
      <c r="O29" s="7"/>
      <c r="P29" s="7"/>
      <c r="Q29" s="7"/>
      <c r="R29" s="7"/>
      <c r="S29" s="7"/>
    </row>
    <row r="30" spans="1:19" x14ac:dyDescent="0.25">
      <c r="A30" s="7">
        <v>22</v>
      </c>
      <c r="B30" s="7" t="s">
        <v>35</v>
      </c>
      <c r="C30" s="7" t="s">
        <v>30</v>
      </c>
      <c r="D30" s="7" t="s">
        <v>142</v>
      </c>
      <c r="E30" s="7" t="s">
        <v>147</v>
      </c>
      <c r="F30" s="7" t="s">
        <v>203</v>
      </c>
      <c r="G30" s="7" t="s">
        <v>114</v>
      </c>
      <c r="H30" s="8">
        <v>2820</v>
      </c>
      <c r="I30" s="7">
        <v>16</v>
      </c>
      <c r="J30" s="7">
        <f t="shared" si="1"/>
        <v>45120</v>
      </c>
      <c r="K30" s="7"/>
      <c r="L30" s="7">
        <f t="shared" si="0"/>
        <v>45120</v>
      </c>
      <c r="M30" s="7"/>
      <c r="N30" s="7"/>
      <c r="O30" s="7"/>
      <c r="P30" s="7"/>
      <c r="Q30" s="7"/>
      <c r="R30" s="7"/>
      <c r="S30" s="7"/>
    </row>
    <row r="31" spans="1:19" x14ac:dyDescent="0.25">
      <c r="A31" s="7">
        <v>23</v>
      </c>
      <c r="B31" s="7" t="s">
        <v>26</v>
      </c>
      <c r="C31" s="7" t="s">
        <v>30</v>
      </c>
      <c r="D31" s="7" t="s">
        <v>142</v>
      </c>
      <c r="E31" s="7" t="s">
        <v>147</v>
      </c>
      <c r="F31" s="7" t="s">
        <v>203</v>
      </c>
      <c r="G31" s="7" t="s">
        <v>114</v>
      </c>
      <c r="H31" s="8">
        <v>6360</v>
      </c>
      <c r="I31" s="7">
        <v>47</v>
      </c>
      <c r="J31" s="7">
        <f t="shared" si="1"/>
        <v>298920</v>
      </c>
      <c r="K31" s="7"/>
      <c r="L31" s="7">
        <f t="shared" si="0"/>
        <v>298920</v>
      </c>
      <c r="M31" s="7"/>
      <c r="N31" s="7"/>
      <c r="O31" s="7"/>
      <c r="P31" s="7"/>
      <c r="Q31" s="7"/>
      <c r="R31" s="7"/>
      <c r="S31" s="7"/>
    </row>
    <row r="32" spans="1:19" x14ac:dyDescent="0.25">
      <c r="A32" s="7">
        <v>24</v>
      </c>
      <c r="B32" s="7" t="s">
        <v>150</v>
      </c>
      <c r="C32" s="7" t="s">
        <v>30</v>
      </c>
      <c r="D32" s="7" t="s">
        <v>142</v>
      </c>
      <c r="E32" s="7" t="s">
        <v>149</v>
      </c>
      <c r="F32" s="7" t="s">
        <v>203</v>
      </c>
      <c r="G32" s="7" t="s">
        <v>114</v>
      </c>
      <c r="H32" s="8">
        <v>2220</v>
      </c>
      <c r="I32" s="7">
        <v>20</v>
      </c>
      <c r="J32" s="7">
        <f t="shared" si="1"/>
        <v>44400</v>
      </c>
      <c r="K32" s="7"/>
      <c r="L32" s="7">
        <f t="shared" si="0"/>
        <v>44400</v>
      </c>
      <c r="M32" s="7"/>
      <c r="N32" s="7"/>
      <c r="O32" s="7"/>
      <c r="P32" s="7"/>
      <c r="Q32" s="7"/>
      <c r="R32" s="7"/>
      <c r="S32" s="7"/>
    </row>
    <row r="33" spans="1:19" x14ac:dyDescent="0.25">
      <c r="A33" s="7">
        <v>25</v>
      </c>
      <c r="B33" s="7" t="s">
        <v>18</v>
      </c>
      <c r="C33" s="7" t="s">
        <v>30</v>
      </c>
      <c r="D33" s="7" t="s">
        <v>142</v>
      </c>
      <c r="E33" s="7" t="s">
        <v>149</v>
      </c>
      <c r="F33" s="7" t="s">
        <v>203</v>
      </c>
      <c r="G33" s="7" t="s">
        <v>114</v>
      </c>
      <c r="H33" s="8">
        <v>3000</v>
      </c>
      <c r="I33" s="7">
        <v>1</v>
      </c>
      <c r="J33" s="7">
        <f t="shared" si="1"/>
        <v>3000</v>
      </c>
      <c r="K33" s="7"/>
      <c r="L33" s="7">
        <f t="shared" si="0"/>
        <v>3000</v>
      </c>
      <c r="M33" s="7"/>
      <c r="N33" s="7"/>
      <c r="O33" s="7"/>
      <c r="P33" s="7"/>
      <c r="Q33" s="7"/>
      <c r="R33" s="7"/>
      <c r="S33" s="7"/>
    </row>
    <row r="34" spans="1:19" x14ac:dyDescent="0.25">
      <c r="A34" s="7">
        <v>26</v>
      </c>
      <c r="B34" s="7" t="s">
        <v>27</v>
      </c>
      <c r="C34" s="7" t="s">
        <v>30</v>
      </c>
      <c r="D34" s="7" t="s">
        <v>142</v>
      </c>
      <c r="E34" s="7" t="s">
        <v>149</v>
      </c>
      <c r="F34" s="7" t="s">
        <v>203</v>
      </c>
      <c r="G34" s="7" t="s">
        <v>114</v>
      </c>
      <c r="H34" s="8">
        <v>8400</v>
      </c>
      <c r="I34" s="7">
        <v>1</v>
      </c>
      <c r="J34" s="7">
        <f t="shared" si="1"/>
        <v>8400</v>
      </c>
      <c r="K34" s="7"/>
      <c r="L34" s="7">
        <f t="shared" si="0"/>
        <v>8400</v>
      </c>
      <c r="M34" s="7"/>
      <c r="N34" s="7"/>
      <c r="O34" s="7"/>
      <c r="P34" s="7"/>
      <c r="Q34" s="7"/>
      <c r="R34" s="7"/>
      <c r="S34" s="7"/>
    </row>
    <row r="35" spans="1:19" x14ac:dyDescent="0.25">
      <c r="A35" s="7">
        <v>27</v>
      </c>
      <c r="B35" s="7" t="s">
        <v>21</v>
      </c>
      <c r="C35" s="7" t="s">
        <v>30</v>
      </c>
      <c r="D35" s="7" t="s">
        <v>142</v>
      </c>
      <c r="E35" s="7" t="s">
        <v>149</v>
      </c>
      <c r="F35" s="7" t="s">
        <v>203</v>
      </c>
      <c r="G35" s="7" t="s">
        <v>114</v>
      </c>
      <c r="H35" s="8">
        <v>10000</v>
      </c>
      <c r="I35" s="7">
        <v>6</v>
      </c>
      <c r="J35" s="7">
        <f t="shared" si="1"/>
        <v>60000</v>
      </c>
      <c r="K35" s="7"/>
      <c r="L35" s="7">
        <f t="shared" si="0"/>
        <v>60000</v>
      </c>
      <c r="M35" s="7"/>
      <c r="N35" s="7"/>
      <c r="O35" s="7"/>
      <c r="P35" s="7"/>
      <c r="Q35" s="7"/>
      <c r="R35" s="7"/>
      <c r="S35" s="7"/>
    </row>
    <row r="36" spans="1:19" x14ac:dyDescent="0.25">
      <c r="A36" s="7">
        <v>28</v>
      </c>
      <c r="B36" s="7" t="s">
        <v>121</v>
      </c>
      <c r="C36" s="7" t="s">
        <v>30</v>
      </c>
      <c r="D36" s="7" t="s">
        <v>142</v>
      </c>
      <c r="E36" s="7" t="s">
        <v>149</v>
      </c>
      <c r="F36" s="7" t="s">
        <v>203</v>
      </c>
      <c r="G36" s="7" t="s">
        <v>114</v>
      </c>
      <c r="H36" s="8">
        <v>7000</v>
      </c>
      <c r="I36" s="7">
        <v>2</v>
      </c>
      <c r="J36" s="7">
        <f t="shared" si="1"/>
        <v>14000</v>
      </c>
      <c r="K36" s="7"/>
      <c r="L36" s="7">
        <f t="shared" si="0"/>
        <v>14000</v>
      </c>
      <c r="M36" s="7"/>
      <c r="N36" s="7"/>
      <c r="O36" s="7"/>
      <c r="P36" s="7"/>
      <c r="Q36" s="7"/>
      <c r="R36" s="7"/>
      <c r="S36" s="7"/>
    </row>
    <row r="37" spans="1:19" x14ac:dyDescent="0.25">
      <c r="A37" s="7">
        <v>29</v>
      </c>
      <c r="B37" s="7" t="s">
        <v>105</v>
      </c>
      <c r="C37" s="7" t="s">
        <v>30</v>
      </c>
      <c r="D37" s="7" t="s">
        <v>142</v>
      </c>
      <c r="E37" s="7" t="s">
        <v>149</v>
      </c>
      <c r="F37" s="7" t="s">
        <v>203</v>
      </c>
      <c r="G37" s="7" t="s">
        <v>114</v>
      </c>
      <c r="H37" s="8">
        <v>3000</v>
      </c>
      <c r="I37" s="7">
        <v>2</v>
      </c>
      <c r="J37" s="7">
        <f t="shared" si="1"/>
        <v>6000</v>
      </c>
      <c r="K37" s="7"/>
      <c r="L37" s="7">
        <f t="shared" si="0"/>
        <v>6000</v>
      </c>
      <c r="M37" s="7"/>
      <c r="N37" s="7"/>
      <c r="O37" s="7"/>
      <c r="P37" s="7"/>
      <c r="Q37" s="7"/>
      <c r="R37" s="7"/>
      <c r="S37" s="7"/>
    </row>
    <row r="38" spans="1:19" x14ac:dyDescent="0.25">
      <c r="A38" s="7">
        <v>30</v>
      </c>
      <c r="B38" s="7" t="s">
        <v>19</v>
      </c>
      <c r="C38" s="7" t="s">
        <v>30</v>
      </c>
      <c r="D38" s="7" t="s">
        <v>142</v>
      </c>
      <c r="E38" s="7" t="s">
        <v>149</v>
      </c>
      <c r="F38" s="7" t="s">
        <v>203</v>
      </c>
      <c r="G38" s="7" t="s">
        <v>114</v>
      </c>
      <c r="H38" s="8">
        <v>30000</v>
      </c>
      <c r="I38" s="7">
        <v>1</v>
      </c>
      <c r="J38" s="7">
        <f t="shared" si="1"/>
        <v>30000</v>
      </c>
      <c r="K38" s="7"/>
      <c r="L38" s="7">
        <f t="shared" si="0"/>
        <v>30000</v>
      </c>
      <c r="M38" s="7"/>
      <c r="N38" s="7"/>
      <c r="O38" s="7"/>
      <c r="P38" s="7"/>
      <c r="Q38" s="7"/>
      <c r="R38" s="7"/>
      <c r="S38" s="7"/>
    </row>
    <row r="39" spans="1:19" x14ac:dyDescent="0.25">
      <c r="A39" s="7">
        <v>31</v>
      </c>
      <c r="B39" s="7" t="s">
        <v>17</v>
      </c>
      <c r="C39" s="7" t="s">
        <v>30</v>
      </c>
      <c r="D39" s="7" t="s">
        <v>142</v>
      </c>
      <c r="E39" s="7" t="s">
        <v>149</v>
      </c>
      <c r="F39" s="7" t="s">
        <v>203</v>
      </c>
      <c r="G39" s="7" t="s">
        <v>114</v>
      </c>
      <c r="H39" s="8">
        <v>2000</v>
      </c>
      <c r="I39" s="7">
        <v>20</v>
      </c>
      <c r="J39" s="7">
        <f t="shared" si="1"/>
        <v>40000</v>
      </c>
      <c r="K39" s="7"/>
      <c r="L39" s="7">
        <f t="shared" si="0"/>
        <v>40000</v>
      </c>
      <c r="M39" s="7"/>
      <c r="N39" s="7"/>
      <c r="O39" s="7"/>
      <c r="P39" s="7"/>
      <c r="Q39" s="7"/>
      <c r="R39" s="7"/>
      <c r="S39" s="7"/>
    </row>
    <row r="40" spans="1:19" x14ac:dyDescent="0.25">
      <c r="A40" s="7">
        <v>32</v>
      </c>
      <c r="B40" s="7" t="s">
        <v>151</v>
      </c>
      <c r="C40" s="7" t="s">
        <v>30</v>
      </c>
      <c r="D40" s="7" t="s">
        <v>142</v>
      </c>
      <c r="E40" s="7" t="s">
        <v>149</v>
      </c>
      <c r="F40" s="7" t="s">
        <v>203</v>
      </c>
      <c r="G40" s="7" t="s">
        <v>114</v>
      </c>
      <c r="H40" s="8">
        <v>1500</v>
      </c>
      <c r="I40" s="7">
        <v>1</v>
      </c>
      <c r="J40" s="7">
        <f t="shared" si="1"/>
        <v>1500</v>
      </c>
      <c r="K40" s="7"/>
      <c r="L40" s="7">
        <f t="shared" si="0"/>
        <v>1500</v>
      </c>
      <c r="M40" s="7"/>
      <c r="N40" s="7"/>
      <c r="O40" s="7"/>
      <c r="P40" s="7"/>
      <c r="Q40" s="7"/>
      <c r="R40" s="7"/>
      <c r="S40" s="7"/>
    </row>
    <row r="41" spans="1:19" x14ac:dyDescent="0.25">
      <c r="A41" s="7">
        <v>33</v>
      </c>
      <c r="B41" s="7" t="s">
        <v>26</v>
      </c>
      <c r="C41" s="7" t="s">
        <v>30</v>
      </c>
      <c r="D41" s="7" t="s">
        <v>142</v>
      </c>
      <c r="E41" s="7" t="s">
        <v>48</v>
      </c>
      <c r="F41" s="7" t="s">
        <v>203</v>
      </c>
      <c r="G41" s="7" t="s">
        <v>114</v>
      </c>
      <c r="H41" s="8">
        <v>6000</v>
      </c>
      <c r="I41" s="7">
        <v>107</v>
      </c>
      <c r="J41" s="7">
        <f t="shared" si="1"/>
        <v>642000</v>
      </c>
      <c r="K41" s="7"/>
      <c r="L41" s="7">
        <f t="shared" si="0"/>
        <v>642000</v>
      </c>
      <c r="M41" s="7"/>
      <c r="N41" s="7"/>
      <c r="O41" s="7"/>
      <c r="P41" s="7"/>
      <c r="Q41" s="7"/>
      <c r="R41" s="7"/>
      <c r="S41" s="7"/>
    </row>
    <row r="42" spans="1:19" x14ac:dyDescent="0.25">
      <c r="A42" s="7">
        <v>34</v>
      </c>
      <c r="B42" s="7" t="s">
        <v>17</v>
      </c>
      <c r="C42" s="7" t="s">
        <v>30</v>
      </c>
      <c r="D42" s="7" t="s">
        <v>142</v>
      </c>
      <c r="E42" s="7" t="s">
        <v>48</v>
      </c>
      <c r="F42" s="7" t="s">
        <v>203</v>
      </c>
      <c r="G42" s="7" t="s">
        <v>114</v>
      </c>
      <c r="H42" s="8">
        <v>2640</v>
      </c>
      <c r="I42" s="7">
        <v>252</v>
      </c>
      <c r="J42" s="7">
        <f t="shared" si="1"/>
        <v>665280</v>
      </c>
      <c r="K42" s="7"/>
      <c r="L42" s="7">
        <f t="shared" si="0"/>
        <v>665280</v>
      </c>
      <c r="M42" s="7"/>
      <c r="N42" s="7"/>
      <c r="O42" s="7"/>
      <c r="P42" s="7"/>
      <c r="Q42" s="7"/>
      <c r="R42" s="7"/>
      <c r="S42" s="7"/>
    </row>
    <row r="43" spans="1:19" x14ac:dyDescent="0.25">
      <c r="A43" s="7">
        <v>35</v>
      </c>
      <c r="B43" s="7" t="s">
        <v>28</v>
      </c>
      <c r="C43" s="7" t="s">
        <v>30</v>
      </c>
      <c r="D43" s="7" t="s">
        <v>142</v>
      </c>
      <c r="E43" s="7" t="s">
        <v>48</v>
      </c>
      <c r="F43" s="7" t="s">
        <v>203</v>
      </c>
      <c r="G43" s="7" t="s">
        <v>114</v>
      </c>
      <c r="H43" s="8">
        <v>6240</v>
      </c>
      <c r="I43" s="7">
        <v>9</v>
      </c>
      <c r="J43" s="7">
        <f t="shared" si="1"/>
        <v>56160</v>
      </c>
      <c r="K43" s="7"/>
      <c r="L43" s="7">
        <f t="shared" si="0"/>
        <v>56160</v>
      </c>
      <c r="M43" s="7"/>
      <c r="N43" s="7"/>
      <c r="O43" s="7"/>
      <c r="P43" s="7"/>
      <c r="Q43" s="7"/>
      <c r="R43" s="7"/>
      <c r="S43" s="7"/>
    </row>
    <row r="44" spans="1:19" x14ac:dyDescent="0.25">
      <c r="A44" s="7">
        <v>36</v>
      </c>
      <c r="B44" s="7" t="s">
        <v>141</v>
      </c>
      <c r="C44" s="7" t="s">
        <v>30</v>
      </c>
      <c r="D44" s="7" t="s">
        <v>142</v>
      </c>
      <c r="E44" s="7" t="s">
        <v>48</v>
      </c>
      <c r="F44" s="7" t="s">
        <v>203</v>
      </c>
      <c r="G44" s="7" t="s">
        <v>114</v>
      </c>
      <c r="H44" s="8">
        <v>6600</v>
      </c>
      <c r="I44" s="7">
        <v>9</v>
      </c>
      <c r="J44" s="7">
        <f t="shared" si="1"/>
        <v>59400</v>
      </c>
      <c r="K44" s="7"/>
      <c r="L44" s="7">
        <f t="shared" si="0"/>
        <v>59400</v>
      </c>
      <c r="M44" s="7"/>
      <c r="N44" s="7"/>
      <c r="O44" s="7"/>
      <c r="P44" s="7"/>
      <c r="Q44" s="7"/>
      <c r="R44" s="7"/>
      <c r="S44" s="7"/>
    </row>
    <row r="45" spans="1:19" x14ac:dyDescent="0.25">
      <c r="A45" s="7">
        <v>37</v>
      </c>
      <c r="B45" s="7" t="s">
        <v>27</v>
      </c>
      <c r="C45" s="7" t="s">
        <v>30</v>
      </c>
      <c r="D45" s="7" t="s">
        <v>142</v>
      </c>
      <c r="E45" s="7" t="s">
        <v>48</v>
      </c>
      <c r="F45" s="7" t="s">
        <v>203</v>
      </c>
      <c r="G45" s="7" t="s">
        <v>114</v>
      </c>
      <c r="H45" s="8">
        <v>9360</v>
      </c>
      <c r="I45" s="7">
        <v>5</v>
      </c>
      <c r="J45" s="7">
        <f t="shared" si="1"/>
        <v>46800</v>
      </c>
      <c r="K45" s="7"/>
      <c r="L45" s="7">
        <f t="shared" si="0"/>
        <v>46800</v>
      </c>
      <c r="M45" s="7"/>
      <c r="N45" s="7"/>
      <c r="O45" s="7"/>
      <c r="P45" s="7"/>
      <c r="Q45" s="7"/>
      <c r="R45" s="7"/>
      <c r="S45" s="7"/>
    </row>
    <row r="46" spans="1:19" x14ac:dyDescent="0.25">
      <c r="A46" s="7">
        <v>38</v>
      </c>
      <c r="B46" s="7" t="s">
        <v>19</v>
      </c>
      <c r="C46" s="7" t="s">
        <v>30</v>
      </c>
      <c r="D46" s="7" t="s">
        <v>142</v>
      </c>
      <c r="E46" s="7" t="s">
        <v>48</v>
      </c>
      <c r="F46" s="7" t="s">
        <v>203</v>
      </c>
      <c r="G46" s="7" t="s">
        <v>114</v>
      </c>
      <c r="H46" s="8">
        <v>18720</v>
      </c>
      <c r="I46" s="7">
        <v>10</v>
      </c>
      <c r="J46" s="7">
        <f t="shared" si="1"/>
        <v>187200</v>
      </c>
      <c r="K46" s="7"/>
      <c r="L46" s="7">
        <f t="shared" si="0"/>
        <v>187200</v>
      </c>
      <c r="M46" s="7"/>
      <c r="N46" s="7"/>
      <c r="O46" s="7"/>
      <c r="P46" s="7"/>
      <c r="Q46" s="7"/>
      <c r="R46" s="7"/>
      <c r="S46" s="7"/>
    </row>
    <row r="47" spans="1:19" x14ac:dyDescent="0.25">
      <c r="A47" s="7">
        <v>39</v>
      </c>
      <c r="B47" s="7" t="s">
        <v>18</v>
      </c>
      <c r="C47" s="7" t="s">
        <v>30</v>
      </c>
      <c r="D47" s="7" t="s">
        <v>142</v>
      </c>
      <c r="E47" s="7" t="s">
        <v>48</v>
      </c>
      <c r="F47" s="7" t="s">
        <v>203</v>
      </c>
      <c r="G47" s="7" t="s">
        <v>114</v>
      </c>
      <c r="H47" s="8">
        <v>3000</v>
      </c>
      <c r="I47" s="7">
        <v>1</v>
      </c>
      <c r="J47" s="7">
        <f t="shared" si="1"/>
        <v>3000</v>
      </c>
      <c r="K47" s="7"/>
      <c r="L47" s="7">
        <f t="shared" si="0"/>
        <v>3000</v>
      </c>
      <c r="M47" s="7"/>
      <c r="N47" s="7"/>
      <c r="O47" s="7"/>
      <c r="P47" s="7"/>
      <c r="Q47" s="7"/>
      <c r="R47" s="7"/>
      <c r="S47" s="7"/>
    </row>
    <row r="48" spans="1:19" x14ac:dyDescent="0.25">
      <c r="A48" s="7">
        <v>40</v>
      </c>
      <c r="B48" s="7" t="s">
        <v>153</v>
      </c>
      <c r="C48" s="7" t="s">
        <v>30</v>
      </c>
      <c r="D48" s="7" t="s">
        <v>142</v>
      </c>
      <c r="E48" s="7" t="s">
        <v>152</v>
      </c>
      <c r="F48" s="7" t="s">
        <v>203</v>
      </c>
      <c r="G48" s="7" t="s">
        <v>114</v>
      </c>
      <c r="H48" s="8">
        <v>20400</v>
      </c>
      <c r="I48" s="7">
        <v>1</v>
      </c>
      <c r="J48" s="7">
        <f t="shared" si="1"/>
        <v>20400</v>
      </c>
      <c r="K48" s="7"/>
      <c r="L48" s="7">
        <f t="shared" si="0"/>
        <v>20400</v>
      </c>
      <c r="M48" s="7"/>
      <c r="N48" s="7"/>
      <c r="O48" s="7"/>
      <c r="P48" s="7"/>
      <c r="Q48" s="7"/>
      <c r="R48" s="7"/>
      <c r="S48" s="7"/>
    </row>
    <row r="49" spans="1:19" x14ac:dyDescent="0.25">
      <c r="A49" s="7">
        <v>41</v>
      </c>
      <c r="B49" s="7" t="s">
        <v>154</v>
      </c>
      <c r="C49" s="7" t="s">
        <v>30</v>
      </c>
      <c r="D49" s="7" t="s">
        <v>142</v>
      </c>
      <c r="E49" s="7" t="s">
        <v>152</v>
      </c>
      <c r="F49" s="7" t="s">
        <v>203</v>
      </c>
      <c r="G49" s="7" t="s">
        <v>114</v>
      </c>
      <c r="H49" s="8">
        <v>8400</v>
      </c>
      <c r="I49" s="7">
        <v>1</v>
      </c>
      <c r="J49" s="7">
        <f t="shared" si="1"/>
        <v>8400</v>
      </c>
      <c r="K49" s="7"/>
      <c r="L49" s="7">
        <f t="shared" si="0"/>
        <v>8400</v>
      </c>
      <c r="M49" s="7"/>
      <c r="N49" s="7"/>
      <c r="O49" s="7"/>
      <c r="P49" s="7"/>
      <c r="Q49" s="7"/>
      <c r="R49" s="7"/>
      <c r="S49" s="7"/>
    </row>
    <row r="50" spans="1:19" x14ac:dyDescent="0.25">
      <c r="A50" s="7">
        <v>42</v>
      </c>
      <c r="B50" s="7" t="s">
        <v>155</v>
      </c>
      <c r="C50" s="7" t="s">
        <v>30</v>
      </c>
      <c r="D50" s="7" t="s">
        <v>142</v>
      </c>
      <c r="E50" s="7" t="s">
        <v>152</v>
      </c>
      <c r="F50" s="7" t="s">
        <v>203</v>
      </c>
      <c r="G50" s="7" t="s">
        <v>114</v>
      </c>
      <c r="H50" s="8">
        <v>3000</v>
      </c>
      <c r="I50" s="7">
        <v>2</v>
      </c>
      <c r="J50" s="7">
        <f>H50*I50</f>
        <v>6000</v>
      </c>
      <c r="K50" s="7"/>
      <c r="L50" s="7">
        <f t="shared" si="0"/>
        <v>6000</v>
      </c>
      <c r="M50" s="7"/>
      <c r="N50" s="7"/>
      <c r="O50" s="7"/>
      <c r="P50" s="7"/>
      <c r="Q50" s="7"/>
      <c r="R50" s="7"/>
      <c r="S50" s="7"/>
    </row>
    <row r="51" spans="1:19" x14ac:dyDescent="0.25">
      <c r="A51" s="7">
        <v>43</v>
      </c>
      <c r="B51" s="7" t="s">
        <v>21</v>
      </c>
      <c r="C51" s="7" t="s">
        <v>30</v>
      </c>
      <c r="D51" s="7" t="s">
        <v>142</v>
      </c>
      <c r="E51" s="7" t="s">
        <v>152</v>
      </c>
      <c r="F51" s="7" t="s">
        <v>203</v>
      </c>
      <c r="G51" s="7" t="s">
        <v>114</v>
      </c>
      <c r="H51" s="8">
        <v>9840</v>
      </c>
      <c r="I51" s="7">
        <v>2</v>
      </c>
      <c r="J51" s="7">
        <f t="shared" si="1"/>
        <v>19680</v>
      </c>
      <c r="K51" s="7"/>
      <c r="L51" s="7">
        <f t="shared" si="0"/>
        <v>19680</v>
      </c>
      <c r="M51" s="7"/>
      <c r="N51" s="7"/>
      <c r="O51" s="7"/>
      <c r="P51" s="7"/>
      <c r="Q51" s="7"/>
      <c r="R51" s="7"/>
      <c r="S51" s="7"/>
    </row>
    <row r="52" spans="1:19" x14ac:dyDescent="0.25">
      <c r="A52" s="7">
        <v>44</v>
      </c>
      <c r="B52" s="7" t="s">
        <v>19</v>
      </c>
      <c r="C52" s="7" t="s">
        <v>30</v>
      </c>
      <c r="D52" s="7" t="s">
        <v>142</v>
      </c>
      <c r="E52" s="7" t="s">
        <v>152</v>
      </c>
      <c r="F52" s="7" t="s">
        <v>203</v>
      </c>
      <c r="G52" s="7" t="s">
        <v>114</v>
      </c>
      <c r="H52" s="8">
        <v>16200</v>
      </c>
      <c r="I52" s="7">
        <v>2</v>
      </c>
      <c r="J52" s="7">
        <f t="shared" si="1"/>
        <v>32400</v>
      </c>
      <c r="K52" s="7"/>
      <c r="L52" s="7">
        <f t="shared" si="0"/>
        <v>32400</v>
      </c>
      <c r="M52" s="7"/>
      <c r="N52" s="7"/>
      <c r="O52" s="7"/>
      <c r="P52" s="7"/>
      <c r="Q52" s="7"/>
      <c r="R52" s="7"/>
      <c r="S52" s="7"/>
    </row>
    <row r="53" spans="1:19" x14ac:dyDescent="0.25">
      <c r="A53" s="7">
        <v>45</v>
      </c>
      <c r="B53" s="7" t="s">
        <v>156</v>
      </c>
      <c r="C53" s="7" t="s">
        <v>30</v>
      </c>
      <c r="D53" s="7" t="s">
        <v>142</v>
      </c>
      <c r="E53" s="7" t="s">
        <v>152</v>
      </c>
      <c r="F53" s="7" t="s">
        <v>203</v>
      </c>
      <c r="G53" s="7" t="s">
        <v>114</v>
      </c>
      <c r="H53" s="8">
        <v>15000</v>
      </c>
      <c r="I53" s="7">
        <v>1</v>
      </c>
      <c r="J53" s="7">
        <f t="shared" si="1"/>
        <v>15000</v>
      </c>
      <c r="K53" s="7"/>
      <c r="L53" s="7">
        <f t="shared" si="0"/>
        <v>15000</v>
      </c>
      <c r="M53" s="7"/>
      <c r="N53" s="7"/>
      <c r="O53" s="7"/>
      <c r="P53" s="7"/>
      <c r="Q53" s="7"/>
      <c r="R53" s="7"/>
      <c r="S53" s="7"/>
    </row>
    <row r="54" spans="1:19" x14ac:dyDescent="0.25">
      <c r="A54" s="7">
        <v>46</v>
      </c>
      <c r="B54" s="7" t="s">
        <v>143</v>
      </c>
      <c r="C54" s="7" t="s">
        <v>30</v>
      </c>
      <c r="D54" s="7" t="s">
        <v>142</v>
      </c>
      <c r="E54" s="7" t="s">
        <v>152</v>
      </c>
      <c r="F54" s="7" t="s">
        <v>203</v>
      </c>
      <c r="G54" s="7" t="s">
        <v>114</v>
      </c>
      <c r="H54" s="8">
        <v>10200</v>
      </c>
      <c r="I54" s="7">
        <v>1</v>
      </c>
      <c r="J54" s="7">
        <f t="shared" si="1"/>
        <v>10200</v>
      </c>
      <c r="K54" s="7"/>
      <c r="L54" s="7">
        <f t="shared" si="0"/>
        <v>10200</v>
      </c>
      <c r="M54" s="7"/>
      <c r="N54" s="7"/>
      <c r="O54" s="7"/>
      <c r="P54" s="7"/>
      <c r="Q54" s="7"/>
      <c r="R54" s="7"/>
      <c r="S54" s="7"/>
    </row>
    <row r="55" spans="1:19" x14ac:dyDescent="0.25">
      <c r="A55" s="7">
        <v>47</v>
      </c>
      <c r="B55" s="7" t="s">
        <v>65</v>
      </c>
      <c r="C55" s="7" t="s">
        <v>30</v>
      </c>
      <c r="D55" s="7" t="s">
        <v>142</v>
      </c>
      <c r="E55" s="7" t="s">
        <v>157</v>
      </c>
      <c r="F55" s="7" t="s">
        <v>203</v>
      </c>
      <c r="G55" s="7" t="s">
        <v>114</v>
      </c>
      <c r="H55" s="8">
        <v>20400</v>
      </c>
      <c r="I55" s="7">
        <v>1</v>
      </c>
      <c r="J55" s="7">
        <f t="shared" si="1"/>
        <v>20400</v>
      </c>
      <c r="K55" s="7"/>
      <c r="L55" s="7">
        <f t="shared" si="0"/>
        <v>20400</v>
      </c>
      <c r="M55" s="7"/>
      <c r="N55" s="7"/>
      <c r="O55" s="7"/>
      <c r="P55" s="7"/>
      <c r="Q55" s="7"/>
      <c r="R55" s="7"/>
      <c r="S55" s="7"/>
    </row>
    <row r="56" spans="1:19" x14ac:dyDescent="0.25">
      <c r="A56" s="7">
        <v>48</v>
      </c>
      <c r="B56" s="7" t="s">
        <v>153</v>
      </c>
      <c r="C56" s="7" t="s">
        <v>30</v>
      </c>
      <c r="D56" s="7" t="s">
        <v>142</v>
      </c>
      <c r="E56" s="7" t="s">
        <v>157</v>
      </c>
      <c r="F56" s="7" t="s">
        <v>203</v>
      </c>
      <c r="G56" s="7" t="s">
        <v>114</v>
      </c>
      <c r="H56" s="8">
        <v>8400</v>
      </c>
      <c r="I56" s="7">
        <v>1</v>
      </c>
      <c r="J56" s="7">
        <f t="shared" si="1"/>
        <v>8400</v>
      </c>
      <c r="K56" s="7"/>
      <c r="L56" s="7">
        <f t="shared" si="0"/>
        <v>8400</v>
      </c>
      <c r="M56" s="7"/>
      <c r="N56" s="7"/>
      <c r="O56" s="7"/>
      <c r="P56" s="7"/>
      <c r="Q56" s="7"/>
      <c r="R56" s="7"/>
      <c r="S56" s="7"/>
    </row>
    <row r="57" spans="1:19" x14ac:dyDescent="0.25">
      <c r="A57" s="7">
        <v>49</v>
      </c>
      <c r="B57" s="7" t="s">
        <v>39</v>
      </c>
      <c r="C57" s="7" t="s">
        <v>30</v>
      </c>
      <c r="D57" s="7" t="s">
        <v>142</v>
      </c>
      <c r="E57" s="7" t="s">
        <v>157</v>
      </c>
      <c r="F57" s="7" t="s">
        <v>203</v>
      </c>
      <c r="G57" s="7" t="s">
        <v>114</v>
      </c>
      <c r="H57" s="8">
        <v>3000</v>
      </c>
      <c r="I57" s="7">
        <v>2</v>
      </c>
      <c r="J57" s="7">
        <f t="shared" si="1"/>
        <v>6000</v>
      </c>
      <c r="K57" s="7"/>
      <c r="L57" s="7">
        <f t="shared" si="0"/>
        <v>6000</v>
      </c>
      <c r="M57" s="7"/>
      <c r="N57" s="7"/>
      <c r="O57" s="7"/>
      <c r="P57" s="7"/>
      <c r="Q57" s="7"/>
      <c r="R57" s="7"/>
      <c r="S57" s="7"/>
    </row>
    <row r="58" spans="1:19" x14ac:dyDescent="0.25">
      <c r="A58" s="7">
        <v>50</v>
      </c>
      <c r="B58" s="7" t="s">
        <v>155</v>
      </c>
      <c r="C58" s="7" t="s">
        <v>30</v>
      </c>
      <c r="D58" s="7" t="s">
        <v>142</v>
      </c>
      <c r="E58" s="7" t="s">
        <v>157</v>
      </c>
      <c r="F58" s="7" t="s">
        <v>203</v>
      </c>
      <c r="G58" s="7" t="s">
        <v>114</v>
      </c>
      <c r="H58" s="8">
        <v>9840</v>
      </c>
      <c r="I58" s="7">
        <v>2</v>
      </c>
      <c r="J58" s="7">
        <f t="shared" si="1"/>
        <v>19680</v>
      </c>
      <c r="K58" s="7"/>
      <c r="L58" s="7">
        <f t="shared" si="0"/>
        <v>19680</v>
      </c>
      <c r="M58" s="7"/>
      <c r="N58" s="7"/>
      <c r="O58" s="7"/>
      <c r="P58" s="7"/>
      <c r="Q58" s="7"/>
      <c r="R58" s="7"/>
      <c r="S58" s="7"/>
    </row>
    <row r="59" spans="1:19" x14ac:dyDescent="0.25">
      <c r="A59" s="7">
        <v>51</v>
      </c>
      <c r="B59" s="7" t="s">
        <v>21</v>
      </c>
      <c r="C59" s="7" t="s">
        <v>30</v>
      </c>
      <c r="D59" s="7" t="s">
        <v>142</v>
      </c>
      <c r="E59" s="7" t="s">
        <v>157</v>
      </c>
      <c r="F59" s="7" t="s">
        <v>203</v>
      </c>
      <c r="G59" s="7" t="s">
        <v>114</v>
      </c>
      <c r="H59" s="8">
        <v>15000</v>
      </c>
      <c r="I59" s="7">
        <v>1</v>
      </c>
      <c r="J59" s="7">
        <f t="shared" si="1"/>
        <v>15000</v>
      </c>
      <c r="K59" s="7"/>
      <c r="L59" s="7">
        <f t="shared" si="0"/>
        <v>15000</v>
      </c>
      <c r="M59" s="7"/>
      <c r="N59" s="7"/>
      <c r="O59" s="7"/>
      <c r="P59" s="7"/>
      <c r="Q59" s="7"/>
      <c r="R59" s="7"/>
      <c r="S59" s="7"/>
    </row>
    <row r="60" spans="1:19" x14ac:dyDescent="0.25">
      <c r="A60" s="7">
        <v>52</v>
      </c>
      <c r="B60" s="7" t="s">
        <v>143</v>
      </c>
      <c r="C60" s="7" t="s">
        <v>30</v>
      </c>
      <c r="D60" s="7" t="s">
        <v>142</v>
      </c>
      <c r="E60" s="7" t="s">
        <v>157</v>
      </c>
      <c r="F60" s="7" t="s">
        <v>203</v>
      </c>
      <c r="G60" s="7" t="s">
        <v>114</v>
      </c>
      <c r="H60" s="8">
        <v>10200</v>
      </c>
      <c r="I60" s="7">
        <v>1</v>
      </c>
      <c r="J60" s="7">
        <f t="shared" si="1"/>
        <v>10200</v>
      </c>
      <c r="K60" s="7"/>
      <c r="L60" s="7">
        <f t="shared" si="0"/>
        <v>10200</v>
      </c>
      <c r="M60" s="7"/>
      <c r="N60" s="7"/>
      <c r="O60" s="7"/>
      <c r="P60" s="7"/>
      <c r="Q60" s="7"/>
      <c r="R60" s="7"/>
      <c r="S60" s="7"/>
    </row>
    <row r="61" spans="1:19" ht="15.75" x14ac:dyDescent="0.25">
      <c r="A61" s="9" t="s">
        <v>134</v>
      </c>
      <c r="B61" s="7"/>
      <c r="C61" s="7"/>
      <c r="D61" s="7"/>
      <c r="E61" s="7"/>
      <c r="F61" s="7"/>
      <c r="G61" s="7"/>
      <c r="H61" s="7"/>
      <c r="I61" s="7"/>
      <c r="J61" s="10">
        <f>J9+J10+J11+J12+J13+J14+J15+J16+J17+J18+J19+J21+J22+J23+J24+J25+J26+J27+J28+J29+J30+J31+J32+J33+J34+J35+J36+J37+J38+J39+J40+J41+J42+J43+J44+J45+J46+J47+J48+J49+J50+J51+J52+J53+J54+J55+J56+J57+J58+J59+J60</f>
        <v>3652940</v>
      </c>
      <c r="K61" s="10"/>
      <c r="L61" s="10">
        <f t="shared" ref="L61" si="2">L9+L10+L11+L12+L13+L14+L15+L16+L17+L18+L19+L21+L22+L23+L24+L25+L26+L27+L28+L29+L30+L31+L32+L33+L34+L35+L36+L37+L38+L39+L40+L41+L42+L43+L44+L45+L46+L47+L48+L49+L50+L51+L52+L53+L54+L55+L56+L57+L58+L59+L60</f>
        <v>3652940</v>
      </c>
      <c r="M61" s="7"/>
      <c r="N61" s="7"/>
      <c r="O61" s="7"/>
      <c r="P61" s="7"/>
      <c r="Q61" s="7"/>
      <c r="R61" s="7"/>
      <c r="S61" s="7"/>
    </row>
    <row r="64" spans="1:19" x14ac:dyDescent="0.25">
      <c r="B64" s="14"/>
    </row>
    <row r="65" spans="2:13" x14ac:dyDescent="0.25">
      <c r="B65" s="72"/>
      <c r="C65" s="72"/>
      <c r="D65" s="72"/>
      <c r="E65" s="72"/>
      <c r="F65" s="72"/>
      <c r="G65" s="72"/>
      <c r="H65" s="72"/>
      <c r="I65" s="72"/>
      <c r="J65" s="72"/>
      <c r="K65" s="72"/>
      <c r="L65" s="72"/>
      <c r="M65" s="72"/>
    </row>
  </sheetData>
  <mergeCells count="24">
    <mergeCell ref="B65:M65"/>
    <mergeCell ref="S6:S8"/>
    <mergeCell ref="I7:I8"/>
    <mergeCell ref="J7:J8"/>
    <mergeCell ref="K7:K8"/>
    <mergeCell ref="L7:L8"/>
    <mergeCell ref="M7:M8"/>
    <mergeCell ref="N7:N8"/>
    <mergeCell ref="O7:P7"/>
    <mergeCell ref="Q7:R7"/>
    <mergeCell ref="I6:J6"/>
    <mergeCell ref="K6:L6"/>
    <mergeCell ref="M6:N6"/>
    <mergeCell ref="O6:R6"/>
    <mergeCell ref="C1:K1"/>
    <mergeCell ref="C3:K3"/>
    <mergeCell ref="A6:A8"/>
    <mergeCell ref="B6:B8"/>
    <mergeCell ref="C6:C8"/>
    <mergeCell ref="D6:D8"/>
    <mergeCell ref="E6:E8"/>
    <mergeCell ref="F6:F8"/>
    <mergeCell ref="G6:G8"/>
    <mergeCell ref="H6:H8"/>
  </mergeCells>
  <pageMargins left="0.7" right="0.7" top="0.75" bottom="0.75" header="0.3" footer="0.3"/>
  <pageSetup scale="6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S25"/>
  <sheetViews>
    <sheetView workbookViewId="0">
      <selection activeCell="B25" sqref="B25:M25"/>
    </sheetView>
  </sheetViews>
  <sheetFormatPr defaultRowHeight="15" x14ac:dyDescent="0.25"/>
  <cols>
    <col min="2" max="2" width="18.140625" customWidth="1"/>
    <col min="3" max="3" width="15.42578125" customWidth="1"/>
    <col min="4" max="4" width="17.85546875" customWidth="1"/>
    <col min="5" max="5" width="8.5703125" customWidth="1"/>
    <col min="6" max="6" width="10.7109375" customWidth="1"/>
    <col min="7" max="7" width="5.85546875" customWidth="1"/>
    <col min="8" max="8" width="7.85546875" customWidth="1"/>
    <col min="9" max="9" width="10.5703125" customWidth="1"/>
    <col min="10" max="10" width="6.85546875" customWidth="1"/>
    <col min="12" max="12" width="7" customWidth="1"/>
    <col min="14" max="14" width="7.140625" customWidth="1"/>
    <col min="16" max="16" width="7" customWidth="1"/>
    <col min="18" max="18" width="7.5703125" customWidth="1"/>
  </cols>
  <sheetData>
    <row r="1" spans="1:19" ht="18.75" x14ac:dyDescent="0.3">
      <c r="C1" s="39" t="s">
        <v>215</v>
      </c>
      <c r="D1" s="39"/>
      <c r="E1" s="39"/>
      <c r="F1" s="39"/>
      <c r="G1" s="39"/>
      <c r="H1" s="39"/>
      <c r="I1" s="39"/>
      <c r="J1" s="39"/>
      <c r="K1" s="39"/>
    </row>
    <row r="3" spans="1:19" ht="18.75" x14ac:dyDescent="0.3">
      <c r="C3" s="70" t="s">
        <v>158</v>
      </c>
      <c r="D3" s="70"/>
      <c r="E3" s="70"/>
      <c r="F3" s="70"/>
      <c r="G3" s="70"/>
      <c r="H3" s="70"/>
      <c r="I3" s="70"/>
      <c r="J3" s="70"/>
      <c r="K3" s="70"/>
    </row>
    <row r="6" spans="1:19" ht="27.75" customHeight="1" x14ac:dyDescent="0.25">
      <c r="A6" s="71" t="s">
        <v>0</v>
      </c>
      <c r="B6" s="71" t="s">
        <v>1</v>
      </c>
      <c r="C6" s="71" t="s">
        <v>2</v>
      </c>
      <c r="D6" s="71" t="s">
        <v>3</v>
      </c>
      <c r="E6" s="69" t="s">
        <v>4</v>
      </c>
      <c r="F6" s="69" t="s">
        <v>5</v>
      </c>
      <c r="G6" s="69" t="s">
        <v>6</v>
      </c>
      <c r="H6" s="73" t="s">
        <v>7</v>
      </c>
      <c r="I6" s="69" t="s">
        <v>8</v>
      </c>
      <c r="J6" s="69"/>
      <c r="K6" s="69" t="s">
        <v>9</v>
      </c>
      <c r="L6" s="69"/>
      <c r="M6" s="69" t="s">
        <v>10</v>
      </c>
      <c r="N6" s="69"/>
      <c r="O6" s="73" t="s">
        <v>11</v>
      </c>
      <c r="P6" s="73"/>
      <c r="Q6" s="73"/>
      <c r="R6" s="73"/>
      <c r="S6" s="73" t="s">
        <v>12</v>
      </c>
    </row>
    <row r="7" spans="1:19" x14ac:dyDescent="0.25">
      <c r="A7" s="71"/>
      <c r="B7" s="71"/>
      <c r="C7" s="71"/>
      <c r="D7" s="71"/>
      <c r="E7" s="69"/>
      <c r="F7" s="69"/>
      <c r="G7" s="69"/>
      <c r="H7" s="73"/>
      <c r="I7" s="71" t="s">
        <v>13</v>
      </c>
      <c r="J7" s="71" t="s">
        <v>14</v>
      </c>
      <c r="K7" s="71" t="s">
        <v>13</v>
      </c>
      <c r="L7" s="71" t="s">
        <v>14</v>
      </c>
      <c r="M7" s="71" t="s">
        <v>13</v>
      </c>
      <c r="N7" s="71" t="s">
        <v>14</v>
      </c>
      <c r="O7" s="69" t="s">
        <v>15</v>
      </c>
      <c r="P7" s="69" t="s">
        <v>16</v>
      </c>
      <c r="Q7" s="69" t="s">
        <v>16</v>
      </c>
      <c r="R7" s="69"/>
      <c r="S7" s="73"/>
    </row>
    <row r="8" spans="1:19" x14ac:dyDescent="0.25">
      <c r="A8" s="71"/>
      <c r="B8" s="71"/>
      <c r="C8" s="71"/>
      <c r="D8" s="71"/>
      <c r="E8" s="69"/>
      <c r="F8" s="69"/>
      <c r="G8" s="69"/>
      <c r="H8" s="73"/>
      <c r="I8" s="71"/>
      <c r="J8" s="71"/>
      <c r="K8" s="71"/>
      <c r="L8" s="71"/>
      <c r="M8" s="71"/>
      <c r="N8" s="71"/>
      <c r="O8" s="6" t="s">
        <v>13</v>
      </c>
      <c r="P8" s="6" t="s">
        <v>14</v>
      </c>
      <c r="Q8" s="6" t="s">
        <v>13</v>
      </c>
      <c r="R8" s="6" t="s">
        <v>14</v>
      </c>
      <c r="S8" s="73"/>
    </row>
    <row r="9" spans="1:19" x14ac:dyDescent="0.25">
      <c r="A9" s="7">
        <v>1</v>
      </c>
      <c r="B9" s="7" t="s">
        <v>98</v>
      </c>
      <c r="C9" s="7" t="s">
        <v>30</v>
      </c>
      <c r="D9" s="7" t="s">
        <v>164</v>
      </c>
      <c r="E9" s="7" t="s">
        <v>48</v>
      </c>
      <c r="F9" s="7" t="s">
        <v>202</v>
      </c>
      <c r="G9" s="7" t="s">
        <v>114</v>
      </c>
      <c r="H9" s="7">
        <v>340</v>
      </c>
      <c r="I9" s="7">
        <v>14</v>
      </c>
      <c r="J9" s="7">
        <f>H9*I9</f>
        <v>4760</v>
      </c>
      <c r="K9" s="7">
        <v>0</v>
      </c>
      <c r="L9" s="7">
        <f>K9*H9</f>
        <v>0</v>
      </c>
      <c r="M9" s="7">
        <f>I9-K9</f>
        <v>14</v>
      </c>
      <c r="N9" s="7">
        <f>H9*M9</f>
        <v>4760</v>
      </c>
      <c r="O9" s="7"/>
      <c r="P9" s="7"/>
      <c r="Q9" s="7"/>
      <c r="R9" s="7"/>
      <c r="S9" s="7"/>
    </row>
    <row r="10" spans="1:19" x14ac:dyDescent="0.25">
      <c r="A10" s="7">
        <v>2</v>
      </c>
      <c r="B10" s="7" t="s">
        <v>28</v>
      </c>
      <c r="C10" s="7" t="s">
        <v>30</v>
      </c>
      <c r="D10" s="7" t="s">
        <v>164</v>
      </c>
      <c r="E10" s="7" t="s">
        <v>48</v>
      </c>
      <c r="F10" s="7" t="s">
        <v>202</v>
      </c>
      <c r="G10" s="7" t="s">
        <v>114</v>
      </c>
      <c r="H10" s="7">
        <v>100</v>
      </c>
      <c r="I10" s="7">
        <v>3</v>
      </c>
      <c r="J10" s="7">
        <f t="shared" ref="J10:J20" si="0">H10*I10</f>
        <v>300</v>
      </c>
      <c r="K10" s="7">
        <v>0</v>
      </c>
      <c r="L10" s="7">
        <f t="shared" ref="L10:L20" si="1">K10*H10</f>
        <v>0</v>
      </c>
      <c r="M10" s="7">
        <f t="shared" ref="M10:M20" si="2">I10-K10</f>
        <v>3</v>
      </c>
      <c r="N10" s="7">
        <f t="shared" ref="N10:N20" si="3">H10*M10</f>
        <v>300</v>
      </c>
      <c r="O10" s="7"/>
      <c r="P10" s="7"/>
      <c r="Q10" s="7"/>
      <c r="R10" s="7"/>
      <c r="S10" s="7"/>
    </row>
    <row r="11" spans="1:19" x14ac:dyDescent="0.25">
      <c r="A11" s="7">
        <v>3</v>
      </c>
      <c r="B11" s="7" t="s">
        <v>159</v>
      </c>
      <c r="C11" s="7" t="s">
        <v>30</v>
      </c>
      <c r="D11" s="7" t="s">
        <v>164</v>
      </c>
      <c r="E11" s="7" t="s">
        <v>48</v>
      </c>
      <c r="F11" s="7" t="s">
        <v>202</v>
      </c>
      <c r="G11" s="7" t="s">
        <v>114</v>
      </c>
      <c r="H11" s="7">
        <v>210</v>
      </c>
      <c r="I11" s="7">
        <v>2</v>
      </c>
      <c r="J11" s="7">
        <f t="shared" si="0"/>
        <v>420</v>
      </c>
      <c r="K11" s="7">
        <v>0</v>
      </c>
      <c r="L11" s="7">
        <f t="shared" si="1"/>
        <v>0</v>
      </c>
      <c r="M11" s="7">
        <f t="shared" si="2"/>
        <v>2</v>
      </c>
      <c r="N11" s="7">
        <f t="shared" si="3"/>
        <v>420</v>
      </c>
      <c r="O11" s="7"/>
      <c r="P11" s="7"/>
      <c r="Q11" s="7"/>
      <c r="R11" s="7"/>
      <c r="S11" s="7"/>
    </row>
    <row r="12" spans="1:19" x14ac:dyDescent="0.25">
      <c r="A12" s="7">
        <v>4</v>
      </c>
      <c r="B12" s="7" t="s">
        <v>160</v>
      </c>
      <c r="C12" s="7" t="s">
        <v>30</v>
      </c>
      <c r="D12" s="7" t="s">
        <v>164</v>
      </c>
      <c r="E12" s="7" t="s">
        <v>48</v>
      </c>
      <c r="F12" s="7" t="s">
        <v>202</v>
      </c>
      <c r="G12" s="7" t="s">
        <v>114</v>
      </c>
      <c r="H12" s="7">
        <v>600</v>
      </c>
      <c r="I12" s="7">
        <v>2</v>
      </c>
      <c r="J12" s="7">
        <f t="shared" si="0"/>
        <v>1200</v>
      </c>
      <c r="K12" s="7">
        <v>0</v>
      </c>
      <c r="L12" s="7">
        <f t="shared" si="1"/>
        <v>0</v>
      </c>
      <c r="M12" s="7">
        <f t="shared" si="2"/>
        <v>2</v>
      </c>
      <c r="N12" s="7">
        <f t="shared" si="3"/>
        <v>1200</v>
      </c>
      <c r="O12" s="7"/>
      <c r="P12" s="7"/>
      <c r="Q12" s="7"/>
      <c r="R12" s="7"/>
      <c r="S12" s="7"/>
    </row>
    <row r="13" spans="1:19" x14ac:dyDescent="0.25">
      <c r="A13" s="7">
        <v>5</v>
      </c>
      <c r="B13" s="7" t="s">
        <v>161</v>
      </c>
      <c r="C13" s="7" t="s">
        <v>30</v>
      </c>
      <c r="D13" s="7" t="s">
        <v>164</v>
      </c>
      <c r="E13" s="7" t="s">
        <v>48</v>
      </c>
      <c r="F13" s="7" t="s">
        <v>202</v>
      </c>
      <c r="G13" s="7" t="s">
        <v>114</v>
      </c>
      <c r="H13" s="7">
        <v>75</v>
      </c>
      <c r="I13" s="7">
        <v>1</v>
      </c>
      <c r="J13" s="7">
        <f t="shared" si="0"/>
        <v>75</v>
      </c>
      <c r="K13" s="7">
        <v>0</v>
      </c>
      <c r="L13" s="7">
        <f t="shared" si="1"/>
        <v>0</v>
      </c>
      <c r="M13" s="7">
        <f t="shared" si="2"/>
        <v>1</v>
      </c>
      <c r="N13" s="7">
        <f t="shared" si="3"/>
        <v>75</v>
      </c>
      <c r="O13" s="7"/>
      <c r="P13" s="7"/>
      <c r="Q13" s="7"/>
      <c r="R13" s="7"/>
      <c r="S13" s="7"/>
    </row>
    <row r="14" spans="1:19" x14ac:dyDescent="0.25">
      <c r="A14" s="7">
        <v>6</v>
      </c>
      <c r="B14" s="7" t="s">
        <v>162</v>
      </c>
      <c r="C14" s="7" t="s">
        <v>30</v>
      </c>
      <c r="D14" s="7" t="s">
        <v>164</v>
      </c>
      <c r="E14" s="7" t="s">
        <v>48</v>
      </c>
      <c r="F14" s="7" t="s">
        <v>202</v>
      </c>
      <c r="G14" s="7" t="s">
        <v>114</v>
      </c>
      <c r="H14" s="8">
        <v>4320</v>
      </c>
      <c r="I14" s="7">
        <v>18</v>
      </c>
      <c r="J14" s="7">
        <f t="shared" si="0"/>
        <v>77760</v>
      </c>
      <c r="K14" s="7">
        <v>0</v>
      </c>
      <c r="L14" s="7">
        <f t="shared" si="1"/>
        <v>0</v>
      </c>
      <c r="M14" s="7">
        <f t="shared" si="2"/>
        <v>18</v>
      </c>
      <c r="N14" s="7">
        <f t="shared" si="3"/>
        <v>77760</v>
      </c>
      <c r="O14" s="7"/>
      <c r="P14" s="7"/>
      <c r="Q14" s="7"/>
      <c r="R14" s="7"/>
      <c r="S14" s="7"/>
    </row>
    <row r="15" spans="1:19" x14ac:dyDescent="0.25">
      <c r="A15" s="7">
        <v>7</v>
      </c>
      <c r="B15" s="7" t="s">
        <v>163</v>
      </c>
      <c r="C15" s="7" t="s">
        <v>30</v>
      </c>
      <c r="D15" s="7" t="s">
        <v>164</v>
      </c>
      <c r="E15" s="7" t="s">
        <v>48</v>
      </c>
      <c r="F15" s="7" t="s">
        <v>202</v>
      </c>
      <c r="G15" s="7" t="s">
        <v>114</v>
      </c>
      <c r="H15" s="8">
        <v>1560</v>
      </c>
      <c r="I15" s="7">
        <v>35</v>
      </c>
      <c r="J15" s="7">
        <f t="shared" si="0"/>
        <v>54600</v>
      </c>
      <c r="K15" s="7">
        <v>0</v>
      </c>
      <c r="L15" s="7">
        <f t="shared" si="1"/>
        <v>0</v>
      </c>
      <c r="M15" s="7">
        <f t="shared" si="2"/>
        <v>35</v>
      </c>
      <c r="N15" s="7">
        <f t="shared" si="3"/>
        <v>54600</v>
      </c>
      <c r="O15" s="7"/>
      <c r="P15" s="7"/>
      <c r="Q15" s="7"/>
      <c r="R15" s="7"/>
      <c r="S15" s="7"/>
    </row>
    <row r="16" spans="1:19" x14ac:dyDescent="0.25">
      <c r="A16" s="7">
        <v>8</v>
      </c>
      <c r="B16" s="7" t="s">
        <v>165</v>
      </c>
      <c r="C16" s="7" t="s">
        <v>30</v>
      </c>
      <c r="D16" s="7" t="s">
        <v>164</v>
      </c>
      <c r="E16" s="7" t="s">
        <v>33</v>
      </c>
      <c r="F16" s="7" t="s">
        <v>202</v>
      </c>
      <c r="G16" s="7" t="s">
        <v>114</v>
      </c>
      <c r="H16" s="8">
        <v>7800</v>
      </c>
      <c r="I16" s="7">
        <v>2</v>
      </c>
      <c r="J16" s="7">
        <f t="shared" si="0"/>
        <v>15600</v>
      </c>
      <c r="K16" s="7">
        <v>0</v>
      </c>
      <c r="L16" s="7">
        <f t="shared" si="1"/>
        <v>0</v>
      </c>
      <c r="M16" s="7">
        <f t="shared" si="2"/>
        <v>2</v>
      </c>
      <c r="N16" s="7">
        <f t="shared" si="3"/>
        <v>15600</v>
      </c>
      <c r="O16" s="7"/>
      <c r="P16" s="7"/>
      <c r="Q16" s="7"/>
      <c r="R16" s="7"/>
      <c r="S16" s="7"/>
    </row>
    <row r="17" spans="1:19" x14ac:dyDescent="0.25">
      <c r="A17" s="7">
        <v>9</v>
      </c>
      <c r="B17" s="7" t="s">
        <v>150</v>
      </c>
      <c r="C17" s="7" t="s">
        <v>30</v>
      </c>
      <c r="D17" s="7" t="s">
        <v>164</v>
      </c>
      <c r="E17" s="7" t="s">
        <v>33</v>
      </c>
      <c r="F17" s="7" t="s">
        <v>202</v>
      </c>
      <c r="G17" s="7" t="s">
        <v>114</v>
      </c>
      <c r="H17" s="8">
        <v>3000</v>
      </c>
      <c r="I17" s="7">
        <v>13</v>
      </c>
      <c r="J17" s="7">
        <f t="shared" si="0"/>
        <v>39000</v>
      </c>
      <c r="K17" s="7">
        <v>0</v>
      </c>
      <c r="L17" s="7">
        <f t="shared" si="1"/>
        <v>0</v>
      </c>
      <c r="M17" s="7">
        <f t="shared" si="2"/>
        <v>13</v>
      </c>
      <c r="N17" s="7">
        <f t="shared" si="3"/>
        <v>39000</v>
      </c>
      <c r="O17" s="7"/>
      <c r="P17" s="7"/>
      <c r="Q17" s="7"/>
      <c r="R17" s="7"/>
      <c r="S17" s="7"/>
    </row>
    <row r="18" spans="1:19" x14ac:dyDescent="0.25">
      <c r="A18" s="7">
        <v>10</v>
      </c>
      <c r="B18" s="7" t="s">
        <v>166</v>
      </c>
      <c r="C18" s="7" t="s">
        <v>30</v>
      </c>
      <c r="D18" s="7" t="s">
        <v>164</v>
      </c>
      <c r="E18" s="7" t="s">
        <v>33</v>
      </c>
      <c r="F18" s="7" t="s">
        <v>202</v>
      </c>
      <c r="G18" s="7" t="s">
        <v>114</v>
      </c>
      <c r="H18" s="8">
        <v>3600</v>
      </c>
      <c r="I18" s="7">
        <v>1</v>
      </c>
      <c r="J18" s="7">
        <f t="shared" si="0"/>
        <v>3600</v>
      </c>
      <c r="K18" s="7">
        <v>0</v>
      </c>
      <c r="L18" s="7">
        <f t="shared" si="1"/>
        <v>0</v>
      </c>
      <c r="M18" s="7">
        <f t="shared" si="2"/>
        <v>1</v>
      </c>
      <c r="N18" s="7">
        <f t="shared" si="3"/>
        <v>3600</v>
      </c>
      <c r="O18" s="7"/>
      <c r="P18" s="7"/>
      <c r="Q18" s="7"/>
      <c r="R18" s="7"/>
      <c r="S18" s="7"/>
    </row>
    <row r="19" spans="1:19" x14ac:dyDescent="0.25">
      <c r="A19" s="7">
        <v>12</v>
      </c>
      <c r="B19" s="7" t="s">
        <v>167</v>
      </c>
      <c r="C19" s="7" t="s">
        <v>30</v>
      </c>
      <c r="D19" s="7" t="s">
        <v>164</v>
      </c>
      <c r="E19" s="7" t="s">
        <v>33</v>
      </c>
      <c r="F19" s="7" t="s">
        <v>202</v>
      </c>
      <c r="G19" s="7" t="s">
        <v>114</v>
      </c>
      <c r="H19" s="8">
        <v>3600</v>
      </c>
      <c r="I19" s="7">
        <v>1</v>
      </c>
      <c r="J19" s="7">
        <f t="shared" si="0"/>
        <v>3600</v>
      </c>
      <c r="K19" s="7">
        <v>0</v>
      </c>
      <c r="L19" s="7">
        <f t="shared" si="1"/>
        <v>0</v>
      </c>
      <c r="M19" s="7">
        <f t="shared" si="2"/>
        <v>1</v>
      </c>
      <c r="N19" s="7">
        <f t="shared" si="3"/>
        <v>3600</v>
      </c>
      <c r="O19" s="7"/>
      <c r="P19" s="7"/>
      <c r="Q19" s="7"/>
      <c r="R19" s="7"/>
      <c r="S19" s="7"/>
    </row>
    <row r="20" spans="1:19" x14ac:dyDescent="0.25">
      <c r="A20" s="7">
        <v>13</v>
      </c>
      <c r="B20" s="7" t="s">
        <v>28</v>
      </c>
      <c r="C20" s="7" t="s">
        <v>30</v>
      </c>
      <c r="D20" s="7" t="s">
        <v>164</v>
      </c>
      <c r="E20" s="7" t="s">
        <v>33</v>
      </c>
      <c r="F20" s="7" t="s">
        <v>202</v>
      </c>
      <c r="G20" s="7" t="s">
        <v>114</v>
      </c>
      <c r="H20" s="8">
        <v>1440</v>
      </c>
      <c r="I20" s="7">
        <v>1</v>
      </c>
      <c r="J20" s="7">
        <f t="shared" si="0"/>
        <v>1440</v>
      </c>
      <c r="K20" s="7">
        <v>0</v>
      </c>
      <c r="L20" s="7">
        <f t="shared" si="1"/>
        <v>0</v>
      </c>
      <c r="M20" s="7">
        <f t="shared" si="2"/>
        <v>1</v>
      </c>
      <c r="N20" s="7">
        <f t="shared" si="3"/>
        <v>1440</v>
      </c>
      <c r="O20" s="7"/>
      <c r="P20" s="7"/>
      <c r="Q20" s="7"/>
      <c r="R20" s="7"/>
      <c r="S20" s="7"/>
    </row>
    <row r="21" spans="1:19" x14ac:dyDescent="0.25">
      <c r="A21" s="9" t="s">
        <v>134</v>
      </c>
      <c r="B21" s="7"/>
      <c r="C21" s="7"/>
      <c r="D21" s="7"/>
      <c r="E21" s="7"/>
      <c r="F21" s="7"/>
      <c r="G21" s="7"/>
      <c r="H21" s="7"/>
      <c r="I21" s="7"/>
      <c r="J21" s="9">
        <f>J9+J10+J11+J12+J13+J14+J15+J16+J17+J18+J19+J20</f>
        <v>202355</v>
      </c>
      <c r="K21" s="7"/>
      <c r="L21" s="9">
        <f t="shared" ref="L21:N21" si="4">L9+L10+L11+L12+L13+L14+L15+L16+L17+L18+L19+L20</f>
        <v>0</v>
      </c>
      <c r="M21" s="9"/>
      <c r="N21" s="9">
        <f t="shared" si="4"/>
        <v>202355</v>
      </c>
      <c r="O21" s="7"/>
      <c r="P21" s="7"/>
      <c r="Q21" s="7"/>
      <c r="R21" s="7"/>
      <c r="S21" s="7"/>
    </row>
    <row r="24" spans="1:19" x14ac:dyDescent="0.25">
      <c r="B24" s="14"/>
    </row>
    <row r="25" spans="1:19" x14ac:dyDescent="0.25">
      <c r="B25" s="72"/>
      <c r="C25" s="72"/>
      <c r="D25" s="72"/>
      <c r="E25" s="72"/>
      <c r="F25" s="72"/>
      <c r="G25" s="72"/>
      <c r="H25" s="72"/>
      <c r="I25" s="72"/>
      <c r="J25" s="72"/>
      <c r="K25" s="72"/>
      <c r="L25" s="72"/>
      <c r="M25" s="72"/>
    </row>
  </sheetData>
  <mergeCells count="24">
    <mergeCell ref="B25:M25"/>
    <mergeCell ref="C1:K1"/>
    <mergeCell ref="C3:K3"/>
    <mergeCell ref="S6:S8"/>
    <mergeCell ref="I7:I8"/>
    <mergeCell ref="J7:J8"/>
    <mergeCell ref="K7:K8"/>
    <mergeCell ref="L7:L8"/>
    <mergeCell ref="M7:M8"/>
    <mergeCell ref="N7:N8"/>
    <mergeCell ref="O7:P7"/>
    <mergeCell ref="Q7:R7"/>
    <mergeCell ref="G6:G8"/>
    <mergeCell ref="H6:H8"/>
    <mergeCell ref="I6:J6"/>
    <mergeCell ref="K6:L6"/>
    <mergeCell ref="M6:N6"/>
    <mergeCell ref="O6:R6"/>
    <mergeCell ref="A6:A8"/>
    <mergeCell ref="B6:B8"/>
    <mergeCell ref="C6:C8"/>
    <mergeCell ref="D6:D8"/>
    <mergeCell ref="E6:E8"/>
    <mergeCell ref="F6:F8"/>
  </mergeCells>
  <pageMargins left="0.7" right="0.7" top="0.75" bottom="0.75" header="0.3" footer="0.3"/>
  <pageSetup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</vt:i4>
      </vt:variant>
    </vt:vector>
  </HeadingPairs>
  <TitlesOfParts>
    <vt:vector size="15" baseType="lpstr">
      <vt:lpstr>TOTAL</vt:lpstr>
      <vt:lpstr>SHKOLLA SPIRO GJIKNURI</vt:lpstr>
      <vt:lpstr>SHKOLLA PANO NIKOLLA MENIKO</vt:lpstr>
      <vt:lpstr>SHKOLLA NIKO ALEKSI QEPARO</vt:lpstr>
      <vt:lpstr>KOPSHTI HIMARË</vt:lpstr>
      <vt:lpstr>SHKOLLA GJIN BIXHILI DHËRMI</vt:lpstr>
      <vt:lpstr>SHKOLLA QAZIM PALI BORSH</vt:lpstr>
      <vt:lpstr>SHKOLLA LUKOVË</vt:lpstr>
      <vt:lpstr>SHKOLLA SHËN VASIL</vt:lpstr>
      <vt:lpstr>SHKOLLA PIQERAS</vt:lpstr>
      <vt:lpstr>SHKOLLA NIVICË</vt:lpstr>
      <vt:lpstr>SHKOLLA E MESME E BASHKUAR KUÇ</vt:lpstr>
      <vt:lpstr>SHKOLLA E MESME E BASHKUAR HORË</vt:lpstr>
      <vt:lpstr>SHKOLLA 9-VJEÇARE HORË VRANISHT</vt:lpstr>
      <vt:lpstr>TOTAL!Print_Titles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Guest</dc:creator>
  <cp:lastModifiedBy>BH</cp:lastModifiedBy>
  <cp:lastPrinted>2026-05-21T08:14:31Z</cp:lastPrinted>
  <dcterms:created xsi:type="dcterms:W3CDTF">2022-09-15T11:23:33Z</dcterms:created>
  <dcterms:modified xsi:type="dcterms:W3CDTF">2026-05-22T07:44:23Z</dcterms:modified>
</cp:coreProperties>
</file>