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H\Downloads\"/>
    </mc:Choice>
  </mc:AlternateContent>
  <xr:revisionPtr revIDLastSave="0" documentId="13_ncr:1_{409E4066-5655-4BD8-916C-EABD03EB91CF}" xr6:coauthVersionLast="47" xr6:coauthVersionMax="47" xr10:uidLastSave="{00000000-0000-0000-0000-000000000000}"/>
  <bookViews>
    <workbookView xWindow="-120" yWindow="-120" windowWidth="29040" windowHeight="15840" firstSheet="22" activeTab="26" xr2:uid="{00000000-000D-0000-FFFF-FFFF00000000}"/>
  </bookViews>
  <sheets>
    <sheet name="218" sheetId="1" r:id="rId1"/>
    <sheet name="Z.FINANCA" sheetId="2" r:id="rId2"/>
    <sheet name="Z.TATIMEVE" sheetId="3" r:id="rId3"/>
    <sheet name="Z.BE-SË" sheetId="4" r:id="rId4"/>
    <sheet name="Z.URBANISTIKËS" sheetId="5" r:id="rId5"/>
    <sheet name="Z.ISH ASETE" sheetId="6" r:id="rId6"/>
    <sheet name="Z.IMT" sheetId="7" r:id="rId7"/>
    <sheet name="Z.PROTOKOLLIT" sheetId="8" r:id="rId8"/>
    <sheet name="Z.BURIMEVE NJERËZORE" sheetId="9" r:id="rId9"/>
    <sheet name="Z.SEKRETARES SË PËRGJITSHME" sheetId="10" r:id="rId10"/>
    <sheet name="Z.PANELIT" sheetId="11" r:id="rId11"/>
    <sheet name="Z AUDITI" sheetId="12" r:id="rId12"/>
    <sheet name="Z.PYJEVE KULLOTAVE" sheetId="13" r:id="rId13"/>
    <sheet name="Z.MBËSHTETJE SOCIALE" sheetId="14" r:id="rId14"/>
    <sheet name="Z.NËNKRYETARES" sheetId="15" r:id="rId15"/>
    <sheet name="Z.SEKRETARIT TË KËSHILLIT" sheetId="16" r:id="rId16"/>
    <sheet name="D.SHËRBIMEVE" sheetId="17" r:id="rId17"/>
    <sheet name="ZJARRFIKËSIA" sheetId="18" r:id="rId18"/>
    <sheet name="ZYRA E KRYETARIT" sheetId="19" r:id="rId19"/>
    <sheet name="ZYRA E SEKRETARIT TË KRYETARIT" sheetId="20" r:id="rId20"/>
    <sheet name="ZYRA E D.JURIDIKE" sheetId="21" r:id="rId21"/>
    <sheet name="ZYRA E D.JURIDIKE DREJTORESHËS" sheetId="22" r:id="rId22"/>
    <sheet name="ARKIVA" sheetId="23" r:id="rId23"/>
    <sheet name="ZYRA E GJENDJES CIVILE" sheetId="24" r:id="rId24"/>
    <sheet name="ZYRA E KARTAVE TË INDETITETIT" sheetId="25" r:id="rId25"/>
    <sheet name="ZYRA E SALLËS K.BASHKIAK" sheetId="26" r:id="rId26"/>
    <sheet name="ZYRA E POLICISË BASHKIAKE" sheetId="27" r:id="rId27"/>
  </sheets>
  <externalReferences>
    <externalReference r:id="rId28"/>
    <externalReference r:id="rId29"/>
  </externalReferences>
  <definedNames>
    <definedName name="app_date">[1]Data!$B$1</definedName>
    <definedName name="averaged_NL">[1]Data!$B$12</definedName>
    <definedName name="CRN_limit">[1]Data!$B$13</definedName>
    <definedName name="date_average">[1]Data!$B$10</definedName>
    <definedName name="eur_dm">[2]Data!$B$5</definedName>
    <definedName name="eur_lek">[1]Data!$B$4</definedName>
    <definedName name="Filter">#REF!</definedName>
    <definedName name="Group">[1]Group!$D$4:$K$1986</definedName>
    <definedName name="Hist_const">[1]Data!$B$8</definedName>
    <definedName name="Hist_date">[1]Data!$B$9</definedName>
    <definedName name="index">[1]Index_Inf!$A$4:$H$77</definedName>
    <definedName name="Max_ph_depr">[1]Data!$B$2</definedName>
    <definedName name="Min_RL">[1]Data!$B$3</definedName>
    <definedName name="TPP_Fier_funct_depr">[1]Data!$H$2</definedName>
    <definedName name="Unit_Price">'[1]Unit Price'!$B$5:$F$252</definedName>
  </definedNames>
  <calcPr calcId="191029"/>
  <extLst>
    <ext uri="GoogleSheetsCustomDataVersion1">
      <go:sheetsCustomData xmlns:go="http://customooxmlschemas.google.com/" r:id="" roundtripDataSignature="AMtx7mgIhepTwC2fHOGo55Xzd/5Vsr36Bw=="/>
    </ext>
  </extLst>
</workbook>
</file>

<file path=xl/calcChain.xml><?xml version="1.0" encoding="utf-8"?>
<calcChain xmlns="http://schemas.openxmlformats.org/spreadsheetml/2006/main">
  <c r="L17" i="23" l="1"/>
  <c r="L16" i="23"/>
  <c r="L15" i="23"/>
  <c r="L14" i="23"/>
  <c r="J17" i="23"/>
  <c r="J16" i="23"/>
  <c r="J15" i="23"/>
  <c r="J14" i="23"/>
  <c r="L13" i="23"/>
  <c r="J13" i="23"/>
  <c r="L12" i="23"/>
  <c r="J12" i="23"/>
  <c r="L16" i="22"/>
  <c r="J16" i="22"/>
  <c r="L14" i="12"/>
  <c r="J14" i="12"/>
  <c r="L12" i="12"/>
  <c r="J12" i="12"/>
  <c r="L17" i="6"/>
  <c r="J17" i="6"/>
  <c r="J16" i="6"/>
  <c r="L16" i="6"/>
  <c r="L14" i="17"/>
  <c r="J14" i="17"/>
  <c r="M18" i="13"/>
  <c r="M14" i="16"/>
  <c r="N14" i="16"/>
  <c r="L12" i="16"/>
  <c r="J12" i="16"/>
  <c r="M17" i="15"/>
  <c r="N17" i="15" s="1"/>
  <c r="L17" i="15"/>
  <c r="J17" i="15"/>
  <c r="L16" i="14"/>
  <c r="J16" i="14"/>
  <c r="L15" i="14"/>
  <c r="J15" i="14"/>
  <c r="M11" i="13"/>
  <c r="N11" i="13" s="1"/>
  <c r="L11" i="13"/>
  <c r="J11" i="13"/>
  <c r="M15" i="10"/>
  <c r="N15" i="10" s="1"/>
  <c r="L15" i="10"/>
  <c r="J15" i="10"/>
  <c r="M15" i="9"/>
  <c r="N15" i="9" s="1"/>
  <c r="L15" i="9"/>
  <c r="J15" i="9"/>
  <c r="N16" i="9"/>
  <c r="M10" i="9"/>
  <c r="N10" i="9" s="1"/>
  <c r="M11" i="9"/>
  <c r="N11" i="9" s="1"/>
  <c r="M12" i="9"/>
  <c r="N12" i="9" s="1"/>
  <c r="M13" i="9"/>
  <c r="N13" i="9" s="1"/>
  <c r="M14" i="9"/>
  <c r="N14" i="9" s="1"/>
  <c r="M16" i="9"/>
  <c r="M9" i="9"/>
  <c r="N9" i="9" s="1"/>
  <c r="N10" i="8"/>
  <c r="N14" i="8"/>
  <c r="N9" i="8"/>
  <c r="M10" i="8"/>
  <c r="M11" i="8"/>
  <c r="N11" i="8" s="1"/>
  <c r="M12" i="8"/>
  <c r="N12" i="8" s="1"/>
  <c r="M13" i="8"/>
  <c r="N13" i="8" s="1"/>
  <c r="M14" i="8"/>
  <c r="M15" i="8"/>
  <c r="N15" i="8" s="1"/>
  <c r="M16" i="8"/>
  <c r="N16" i="8" s="1"/>
  <c r="M17" i="8"/>
  <c r="N17" i="8" s="1"/>
  <c r="M9" i="8"/>
  <c r="J16" i="8"/>
  <c r="L16" i="8" s="1"/>
  <c r="K15" i="7"/>
  <c r="M10" i="7"/>
  <c r="N10" i="7" s="1"/>
  <c r="M11" i="7"/>
  <c r="N11" i="7" s="1"/>
  <c r="M12" i="7"/>
  <c r="N12" i="7" s="1"/>
  <c r="M13" i="7"/>
  <c r="N13" i="7" s="1"/>
  <c r="M14" i="7"/>
  <c r="N14" i="7" s="1"/>
  <c r="M9" i="7"/>
  <c r="N9" i="7" s="1"/>
  <c r="N11" i="5"/>
  <c r="N12" i="5"/>
  <c r="N15" i="5"/>
  <c r="N16" i="5"/>
  <c r="N19" i="5"/>
  <c r="N20" i="5"/>
  <c r="M11" i="5"/>
  <c r="M12" i="5"/>
  <c r="M13" i="5"/>
  <c r="N13" i="5" s="1"/>
  <c r="M14" i="5"/>
  <c r="N14" i="5" s="1"/>
  <c r="M15" i="5"/>
  <c r="M16" i="5"/>
  <c r="M17" i="5"/>
  <c r="N17" i="5" s="1"/>
  <c r="M18" i="5"/>
  <c r="N18" i="5" s="1"/>
  <c r="M19" i="5"/>
  <c r="M20" i="5"/>
  <c r="N10" i="5"/>
  <c r="M10" i="5"/>
  <c r="L18" i="5"/>
  <c r="J18" i="5"/>
  <c r="L17" i="5"/>
  <c r="J17" i="5"/>
  <c r="L10" i="4"/>
  <c r="L11" i="4"/>
  <c r="L17" i="4" s="1"/>
  <c r="L12" i="4"/>
  <c r="L13" i="4"/>
  <c r="L14" i="4"/>
  <c r="L15" i="4"/>
  <c r="L16" i="4"/>
  <c r="L9" i="4"/>
  <c r="M12" i="4"/>
  <c r="N12" i="4" s="1"/>
  <c r="J12" i="4"/>
  <c r="M9" i="4"/>
  <c r="N9" i="4" s="1"/>
  <c r="J9" i="4"/>
  <c r="N21" i="5" l="1"/>
  <c r="N17" i="9"/>
  <c r="N15" i="7"/>
  <c r="M15" i="3" l="1"/>
  <c r="N15" i="3" s="1"/>
  <c r="J15" i="3"/>
  <c r="L15" i="3" s="1"/>
  <c r="M9" i="3"/>
  <c r="N9" i="3" s="1"/>
  <c r="M10" i="3"/>
  <c r="N10" i="3" s="1"/>
  <c r="M11" i="3"/>
  <c r="N11" i="3" s="1"/>
  <c r="M12" i="3"/>
  <c r="N12" i="3" s="1"/>
  <c r="M13" i="3"/>
  <c r="N13" i="3" s="1"/>
  <c r="M14" i="3"/>
  <c r="N14" i="3" s="1"/>
  <c r="M16" i="3"/>
  <c r="N16" i="3" s="1"/>
  <c r="M8" i="3"/>
  <c r="N8" i="3" s="1"/>
  <c r="M11" i="2"/>
  <c r="N11" i="2" s="1"/>
  <c r="M12" i="2"/>
  <c r="M13" i="2"/>
  <c r="M14" i="2"/>
  <c r="M15" i="2"/>
  <c r="M16" i="2"/>
  <c r="M17" i="2"/>
  <c r="M18" i="2"/>
  <c r="M19" i="2"/>
  <c r="N12" i="2"/>
  <c r="N13" i="2"/>
  <c r="N14" i="2"/>
  <c r="N15" i="2"/>
  <c r="N16" i="2"/>
  <c r="N17" i="2"/>
  <c r="N18" i="2"/>
  <c r="N19" i="2"/>
  <c r="M10" i="2"/>
  <c r="N10" i="2" s="1"/>
  <c r="N17" i="3" l="1"/>
  <c r="N20" i="2"/>
  <c r="L16" i="27" l="1"/>
  <c r="J16" i="27"/>
  <c r="L15" i="27"/>
  <c r="J15" i="27"/>
  <c r="L14" i="27"/>
  <c r="J14" i="27"/>
  <c r="L13" i="27"/>
  <c r="J13" i="27"/>
  <c r="L11" i="27"/>
  <c r="J11" i="27"/>
  <c r="L10" i="27"/>
  <c r="J10" i="27"/>
  <c r="J17" i="27" s="1"/>
  <c r="L9" i="27"/>
  <c r="J9" i="27"/>
  <c r="L13" i="26"/>
  <c r="J13" i="26"/>
  <c r="L12" i="26"/>
  <c r="J12" i="26"/>
  <c r="L11" i="26"/>
  <c r="L14" i="26" s="1"/>
  <c r="J11" i="26"/>
  <c r="L13" i="25"/>
  <c r="J13" i="25"/>
  <c r="L12" i="25"/>
  <c r="J12" i="25"/>
  <c r="J14" i="25" s="1"/>
  <c r="L11" i="25"/>
  <c r="J11" i="25"/>
  <c r="L16" i="24"/>
  <c r="J16" i="24"/>
  <c r="L15" i="24"/>
  <c r="J15" i="24"/>
  <c r="L14" i="24"/>
  <c r="J14" i="24"/>
  <c r="L13" i="24"/>
  <c r="J13" i="24"/>
  <c r="L12" i="24"/>
  <c r="J12" i="24"/>
  <c r="L11" i="24"/>
  <c r="J11" i="24"/>
  <c r="L10" i="24"/>
  <c r="L17" i="24" s="1"/>
  <c r="J10" i="24"/>
  <c r="L18" i="23"/>
  <c r="J18" i="23"/>
  <c r="L11" i="23"/>
  <c r="J11" i="23"/>
  <c r="L10" i="23"/>
  <c r="J10" i="23"/>
  <c r="L9" i="23"/>
  <c r="L19" i="23" s="1"/>
  <c r="J9" i="23"/>
  <c r="L15" i="22"/>
  <c r="J15" i="22"/>
  <c r="L14" i="22"/>
  <c r="J14" i="22"/>
  <c r="L13" i="22"/>
  <c r="J13" i="22"/>
  <c r="L12" i="22"/>
  <c r="J12" i="22"/>
  <c r="L11" i="22"/>
  <c r="J11" i="22"/>
  <c r="L10" i="22"/>
  <c r="L18" i="22" s="1"/>
  <c r="J10" i="22"/>
  <c r="J18" i="22" s="1"/>
  <c r="L18" i="21"/>
  <c r="J18" i="21"/>
  <c r="L17" i="21"/>
  <c r="J17" i="21"/>
  <c r="L16" i="21"/>
  <c r="J16" i="21"/>
  <c r="L15" i="21"/>
  <c r="J15" i="21"/>
  <c r="L14" i="21"/>
  <c r="J14" i="21"/>
  <c r="L13" i="21"/>
  <c r="J13" i="21"/>
  <c r="L12" i="21"/>
  <c r="J12" i="21"/>
  <c r="L11" i="21"/>
  <c r="J11" i="21"/>
  <c r="L10" i="21"/>
  <c r="J10" i="21"/>
  <c r="L15" i="20"/>
  <c r="J15" i="20"/>
  <c r="L13" i="20"/>
  <c r="J13" i="20"/>
  <c r="L11" i="20"/>
  <c r="J11" i="20"/>
  <c r="H10" i="20"/>
  <c r="L10" i="20" s="1"/>
  <c r="L9" i="20"/>
  <c r="J9" i="20"/>
  <c r="L21" i="19"/>
  <c r="J21" i="19"/>
  <c r="L20" i="19"/>
  <c r="J20" i="19"/>
  <c r="L19" i="19"/>
  <c r="J19" i="19"/>
  <c r="L18" i="19"/>
  <c r="J18" i="19"/>
  <c r="L15" i="19"/>
  <c r="J15" i="19"/>
  <c r="L14" i="19"/>
  <c r="J14" i="19"/>
  <c r="L13" i="19"/>
  <c r="J13" i="19"/>
  <c r="L12" i="19"/>
  <c r="J12" i="19"/>
  <c r="L11" i="19"/>
  <c r="J11" i="19"/>
  <c r="L10" i="19"/>
  <c r="J10" i="19"/>
  <c r="L9" i="19"/>
  <c r="L22" i="19" s="1"/>
  <c r="J9" i="19"/>
  <c r="J22" i="19" s="1"/>
  <c r="M9" i="18"/>
  <c r="M10" i="18" s="1"/>
  <c r="K9" i="18"/>
  <c r="K10" i="18" s="1"/>
  <c r="L16" i="17"/>
  <c r="J16" i="17"/>
  <c r="L15" i="17"/>
  <c r="J15" i="17"/>
  <c r="L13" i="17"/>
  <c r="J13" i="17"/>
  <c r="L12" i="17"/>
  <c r="J12" i="17"/>
  <c r="L11" i="17"/>
  <c r="J11" i="17"/>
  <c r="L10" i="17"/>
  <c r="J10" i="17"/>
  <c r="J17" i="17" s="1"/>
  <c r="L13" i="16"/>
  <c r="J13" i="16"/>
  <c r="L11" i="16"/>
  <c r="J11" i="16"/>
  <c r="L10" i="16"/>
  <c r="J10" i="16"/>
  <c r="L9" i="16"/>
  <c r="J9" i="16"/>
  <c r="J14" i="16" s="1"/>
  <c r="L18" i="15"/>
  <c r="J18" i="15"/>
  <c r="L16" i="15"/>
  <c r="J16" i="15"/>
  <c r="L15" i="15"/>
  <c r="J15" i="15"/>
  <c r="L14" i="15"/>
  <c r="J14" i="15"/>
  <c r="L13" i="15"/>
  <c r="J13" i="15"/>
  <c r="L12" i="15"/>
  <c r="J12" i="15"/>
  <c r="H11" i="15"/>
  <c r="J11" i="15" s="1"/>
  <c r="H10" i="15"/>
  <c r="L10" i="15" s="1"/>
  <c r="H9" i="15"/>
  <c r="J9" i="15" s="1"/>
  <c r="L14" i="14"/>
  <c r="J14" i="14"/>
  <c r="L13" i="14"/>
  <c r="J13" i="14"/>
  <c r="L12" i="14"/>
  <c r="J12" i="14"/>
  <c r="L11" i="14"/>
  <c r="J11" i="14"/>
  <c r="L10" i="14"/>
  <c r="J10" i="14"/>
  <c r="L9" i="14"/>
  <c r="J9" i="14"/>
  <c r="L17" i="13"/>
  <c r="J17" i="13"/>
  <c r="L16" i="13"/>
  <c r="J16" i="13"/>
  <c r="L13" i="13"/>
  <c r="J13" i="13"/>
  <c r="L12" i="13"/>
  <c r="J12" i="13"/>
  <c r="L10" i="13"/>
  <c r="J10" i="13"/>
  <c r="L9" i="13"/>
  <c r="L18" i="13" s="1"/>
  <c r="J9" i="13"/>
  <c r="L13" i="12"/>
  <c r="J13" i="12"/>
  <c r="L11" i="12"/>
  <c r="J11" i="12"/>
  <c r="L10" i="12"/>
  <c r="J10" i="12"/>
  <c r="L9" i="12"/>
  <c r="L15" i="12" s="1"/>
  <c r="J9" i="12"/>
  <c r="I16" i="11"/>
  <c r="L12" i="11"/>
  <c r="J12" i="11"/>
  <c r="L11" i="11"/>
  <c r="J11" i="11"/>
  <c r="L10" i="11"/>
  <c r="J10" i="11"/>
  <c r="L9" i="11"/>
  <c r="J9" i="11"/>
  <c r="J16" i="11" s="1"/>
  <c r="L14" i="10"/>
  <c r="J14" i="10"/>
  <c r="L13" i="10"/>
  <c r="J13" i="10"/>
  <c r="L12" i="10"/>
  <c r="J12" i="10"/>
  <c r="L11" i="10"/>
  <c r="J11" i="10"/>
  <c r="L10" i="10"/>
  <c r="J10" i="10"/>
  <c r="L9" i="10"/>
  <c r="J9" i="10"/>
  <c r="J17" i="10" s="1"/>
  <c r="L16" i="9"/>
  <c r="J16" i="9"/>
  <c r="L14" i="9"/>
  <c r="J14" i="9"/>
  <c r="L13" i="9"/>
  <c r="J13" i="9"/>
  <c r="L12" i="9"/>
  <c r="J12" i="9"/>
  <c r="L11" i="9"/>
  <c r="J11" i="9"/>
  <c r="L10" i="9"/>
  <c r="J10" i="9"/>
  <c r="L9" i="9"/>
  <c r="L17" i="9" s="1"/>
  <c r="J9" i="9"/>
  <c r="L17" i="8"/>
  <c r="J17" i="8"/>
  <c r="L15" i="8"/>
  <c r="J15" i="8"/>
  <c r="L14" i="8"/>
  <c r="J14" i="8"/>
  <c r="L13" i="8"/>
  <c r="J13" i="8"/>
  <c r="L12" i="8"/>
  <c r="J12" i="8"/>
  <c r="L11" i="8"/>
  <c r="J11" i="8"/>
  <c r="L10" i="8"/>
  <c r="J10" i="8"/>
  <c r="L9" i="8"/>
  <c r="L18" i="8" s="1"/>
  <c r="J9" i="8"/>
  <c r="J18" i="8" s="1"/>
  <c r="L14" i="7"/>
  <c r="J14" i="7"/>
  <c r="L13" i="7"/>
  <c r="J13" i="7"/>
  <c r="L12" i="7"/>
  <c r="J12" i="7"/>
  <c r="L11" i="7"/>
  <c r="J11" i="7"/>
  <c r="L10" i="7"/>
  <c r="J10" i="7"/>
  <c r="L9" i="7"/>
  <c r="L15" i="7" s="1"/>
  <c r="J9" i="7"/>
  <c r="L14" i="6"/>
  <c r="J14" i="6"/>
  <c r="L13" i="6"/>
  <c r="J13" i="6"/>
  <c r="L12" i="6"/>
  <c r="J12" i="6"/>
  <c r="L11" i="6"/>
  <c r="J11" i="6"/>
  <c r="L10" i="6"/>
  <c r="J10" i="6"/>
  <c r="J18" i="6" s="1"/>
  <c r="L20" i="5"/>
  <c r="J20" i="5"/>
  <c r="L16" i="5"/>
  <c r="J16" i="5"/>
  <c r="L15" i="5"/>
  <c r="J15" i="5"/>
  <c r="L14" i="5"/>
  <c r="J14" i="5"/>
  <c r="L13" i="5"/>
  <c r="J13" i="5"/>
  <c r="L12" i="5"/>
  <c r="J12" i="5"/>
  <c r="L11" i="5"/>
  <c r="J11" i="5"/>
  <c r="L10" i="5"/>
  <c r="J10" i="5"/>
  <c r="J21" i="5" s="1"/>
  <c r="J16" i="4"/>
  <c r="J15" i="4"/>
  <c r="J14" i="4"/>
  <c r="J13" i="4"/>
  <c r="J11" i="4"/>
  <c r="J10" i="4"/>
  <c r="L16" i="3"/>
  <c r="J16" i="3"/>
  <c r="L14" i="3"/>
  <c r="J14" i="3"/>
  <c r="L13" i="3"/>
  <c r="J13" i="3"/>
  <c r="L12" i="3"/>
  <c r="J12" i="3"/>
  <c r="L11" i="3"/>
  <c r="J11" i="3"/>
  <c r="L10" i="3"/>
  <c r="J10" i="3"/>
  <c r="L9" i="3"/>
  <c r="J9" i="3"/>
  <c r="L8" i="3"/>
  <c r="L17" i="3" s="1"/>
  <c r="J8" i="3"/>
  <c r="J19" i="2"/>
  <c r="L19" i="2" s="1"/>
  <c r="J18" i="2"/>
  <c r="L18" i="2" s="1"/>
  <c r="J17" i="2"/>
  <c r="L17" i="2" s="1"/>
  <c r="L16" i="2"/>
  <c r="J16" i="2"/>
  <c r="J15" i="2"/>
  <c r="L15" i="2" s="1"/>
  <c r="J14" i="2"/>
  <c r="L14" i="2" s="1"/>
  <c r="L13" i="2"/>
  <c r="J13" i="2"/>
  <c r="L12" i="2"/>
  <c r="J12" i="2"/>
  <c r="L11" i="2"/>
  <c r="J11" i="2"/>
  <c r="J10" i="2"/>
  <c r="P38" i="1"/>
  <c r="N38" i="1"/>
  <c r="M38" i="1"/>
  <c r="K38" i="1"/>
  <c r="I38" i="1"/>
  <c r="O38" i="1" s="1"/>
  <c r="P37" i="1"/>
  <c r="N37" i="1"/>
  <c r="M37" i="1"/>
  <c r="K37" i="1"/>
  <c r="Q37" i="1" s="1"/>
  <c r="I37" i="1"/>
  <c r="P36" i="1"/>
  <c r="N36" i="1"/>
  <c r="M36" i="1"/>
  <c r="K36" i="1"/>
  <c r="Q36" i="1" s="1"/>
  <c r="I36" i="1"/>
  <c r="O36" i="1" s="1"/>
  <c r="P35" i="1"/>
  <c r="N35" i="1"/>
  <c r="M35" i="1"/>
  <c r="K35" i="1"/>
  <c r="I35" i="1"/>
  <c r="O35" i="1" s="1"/>
  <c r="P34" i="1"/>
  <c r="N34" i="1"/>
  <c r="M34" i="1"/>
  <c r="K34" i="1"/>
  <c r="Q34" i="1" s="1"/>
  <c r="I34" i="1"/>
  <c r="P33" i="1"/>
  <c r="N33" i="1"/>
  <c r="M33" i="1"/>
  <c r="K33" i="1"/>
  <c r="Q33" i="1" s="1"/>
  <c r="I33" i="1"/>
  <c r="P32" i="1"/>
  <c r="N32" i="1"/>
  <c r="M32" i="1"/>
  <c r="K32" i="1"/>
  <c r="Q32" i="1" s="1"/>
  <c r="I32" i="1"/>
  <c r="O32" i="1" s="1"/>
  <c r="P31" i="1"/>
  <c r="N31" i="1"/>
  <c r="M31" i="1"/>
  <c r="K31" i="1"/>
  <c r="Q31" i="1" s="1"/>
  <c r="I31" i="1"/>
  <c r="P30" i="1"/>
  <c r="N30" i="1"/>
  <c r="M30" i="1"/>
  <c r="K30" i="1"/>
  <c r="Q30" i="1" s="1"/>
  <c r="I30" i="1"/>
  <c r="P29" i="1"/>
  <c r="N29" i="1"/>
  <c r="M29" i="1"/>
  <c r="K29" i="1"/>
  <c r="Q29" i="1" s="1"/>
  <c r="I29" i="1"/>
  <c r="P28" i="1"/>
  <c r="N28" i="1"/>
  <c r="M28" i="1"/>
  <c r="K28" i="1"/>
  <c r="Q28" i="1" s="1"/>
  <c r="I28" i="1"/>
  <c r="P27" i="1"/>
  <c r="N27" i="1"/>
  <c r="M27" i="1"/>
  <c r="K27" i="1"/>
  <c r="Q27" i="1" s="1"/>
  <c r="I27" i="1"/>
  <c r="O27" i="1" s="1"/>
  <c r="P26" i="1"/>
  <c r="N26" i="1"/>
  <c r="M26" i="1"/>
  <c r="K26" i="1"/>
  <c r="Q26" i="1" s="1"/>
  <c r="I26" i="1"/>
  <c r="P25" i="1"/>
  <c r="N25" i="1"/>
  <c r="M25" i="1"/>
  <c r="K25" i="1"/>
  <c r="I25" i="1"/>
  <c r="O25" i="1" s="1"/>
  <c r="P24" i="1"/>
  <c r="N24" i="1"/>
  <c r="M24" i="1"/>
  <c r="K24" i="1"/>
  <c r="Q24" i="1" s="1"/>
  <c r="I24" i="1"/>
  <c r="O24" i="1" s="1"/>
  <c r="P23" i="1"/>
  <c r="N23" i="1"/>
  <c r="M23" i="1"/>
  <c r="K23" i="1"/>
  <c r="Q23" i="1" s="1"/>
  <c r="I23" i="1"/>
  <c r="P22" i="1"/>
  <c r="N22" i="1"/>
  <c r="M22" i="1"/>
  <c r="K22" i="1"/>
  <c r="I22" i="1"/>
  <c r="O22" i="1" s="1"/>
  <c r="P21" i="1"/>
  <c r="N21" i="1"/>
  <c r="M21" i="1"/>
  <c r="K21" i="1"/>
  <c r="Q21" i="1" s="1"/>
  <c r="I21" i="1"/>
  <c r="P20" i="1"/>
  <c r="N20" i="1"/>
  <c r="M20" i="1"/>
  <c r="K20" i="1"/>
  <c r="Q20" i="1" s="1"/>
  <c r="I20" i="1"/>
  <c r="P19" i="1"/>
  <c r="N19" i="1"/>
  <c r="M19" i="1"/>
  <c r="K19" i="1"/>
  <c r="I19" i="1"/>
  <c r="O19" i="1" s="1"/>
  <c r="P18" i="1"/>
  <c r="N18" i="1"/>
  <c r="M18" i="1"/>
  <c r="K18" i="1"/>
  <c r="Q18" i="1" s="1"/>
  <c r="I18" i="1"/>
  <c r="P17" i="1"/>
  <c r="N17" i="1"/>
  <c r="M17" i="1"/>
  <c r="K17" i="1"/>
  <c r="I17" i="1"/>
  <c r="O17" i="1" s="1"/>
  <c r="P16" i="1"/>
  <c r="N16" i="1"/>
  <c r="M16" i="1"/>
  <c r="K16" i="1"/>
  <c r="Q16" i="1" s="1"/>
  <c r="I16" i="1"/>
  <c r="O16" i="1" s="1"/>
  <c r="P15" i="1"/>
  <c r="N15" i="1"/>
  <c r="M15" i="1"/>
  <c r="K15" i="1"/>
  <c r="Q15" i="1" s="1"/>
  <c r="I15" i="1"/>
  <c r="P14" i="1"/>
  <c r="N14" i="1"/>
  <c r="M14" i="1"/>
  <c r="K14" i="1"/>
  <c r="I14" i="1"/>
  <c r="O14" i="1" s="1"/>
  <c r="P13" i="1"/>
  <c r="N13" i="1"/>
  <c r="M13" i="1"/>
  <c r="K13" i="1"/>
  <c r="Q13" i="1" s="1"/>
  <c r="I13" i="1"/>
  <c r="O13" i="1" s="1"/>
  <c r="P12" i="1"/>
  <c r="N12" i="1"/>
  <c r="M12" i="1"/>
  <c r="K12" i="1"/>
  <c r="Q12" i="1" s="1"/>
  <c r="I12" i="1"/>
  <c r="P11" i="1"/>
  <c r="N11" i="1"/>
  <c r="M11" i="1"/>
  <c r="K11" i="1"/>
  <c r="I11" i="1"/>
  <c r="O11" i="1" s="1"/>
  <c r="P10" i="1"/>
  <c r="N10" i="1"/>
  <c r="M10" i="1"/>
  <c r="K10" i="1"/>
  <c r="I10" i="1"/>
  <c r="O10" i="1" s="1"/>
  <c r="P9" i="1"/>
  <c r="N9" i="1"/>
  <c r="M9" i="1"/>
  <c r="K9" i="1"/>
  <c r="I9" i="1"/>
  <c r="O9" i="1" s="1"/>
  <c r="P8" i="1"/>
  <c r="P39" i="1" s="1"/>
  <c r="N8" i="1"/>
  <c r="N39" i="1" s="1"/>
  <c r="M8" i="1"/>
  <c r="M39" i="1" s="1"/>
  <c r="K8" i="1"/>
  <c r="K39" i="1" s="1"/>
  <c r="I8" i="1"/>
  <c r="I39" i="1" s="1"/>
  <c r="Q9" i="1" l="1"/>
  <c r="Q19" i="1"/>
  <c r="O20" i="1"/>
  <c r="Q22" i="1"/>
  <c r="O23" i="1"/>
  <c r="Q25" i="1"/>
  <c r="O26" i="1"/>
  <c r="O29" i="1"/>
  <c r="Q35" i="1"/>
  <c r="Q38" i="1"/>
  <c r="Q10" i="1"/>
  <c r="O30" i="1"/>
  <c r="O33" i="1"/>
  <c r="L21" i="5"/>
  <c r="L18" i="6"/>
  <c r="L17" i="10"/>
  <c r="L16" i="11"/>
  <c r="J15" i="12"/>
  <c r="J18" i="13"/>
  <c r="J18" i="14"/>
  <c r="L14" i="16"/>
  <c r="L17" i="17"/>
  <c r="J19" i="21"/>
  <c r="J14" i="26"/>
  <c r="Q8" i="1"/>
  <c r="Q11" i="1"/>
  <c r="O12" i="1"/>
  <c r="Q14" i="1"/>
  <c r="Q39" i="1" s="1"/>
  <c r="O15" i="1"/>
  <c r="Q17" i="1"/>
  <c r="O18" i="1"/>
  <c r="O21" i="1"/>
  <c r="O28" i="1"/>
  <c r="O31" i="1"/>
  <c r="O34" i="1"/>
  <c r="O37" i="1"/>
  <c r="J17" i="4"/>
  <c r="L19" i="21"/>
  <c r="L14" i="25"/>
  <c r="L17" i="27"/>
  <c r="J17" i="24"/>
  <c r="J19" i="23"/>
  <c r="J10" i="15"/>
  <c r="L11" i="15"/>
  <c r="L18" i="14"/>
  <c r="J17" i="9"/>
  <c r="J15" i="7"/>
  <c r="J17" i="3"/>
  <c r="J20" i="2"/>
  <c r="L10" i="2"/>
  <c r="L20" i="2" s="1"/>
  <c r="L16" i="20"/>
  <c r="J19" i="15"/>
  <c r="L9" i="15"/>
  <c r="J10" i="20"/>
  <c r="J16" i="20" s="1"/>
  <c r="O8" i="1"/>
  <c r="O39" i="1" s="1"/>
  <c r="L19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7" authorId="0" shapeId="0" xr:uid="{00000000-0006-0000-0500-000001000000}">
      <text>
        <r>
          <rPr>
            <sz val="11"/>
            <color rgb="FF000000"/>
            <rFont val="Calibri"/>
            <scheme val="minor"/>
          </rPr>
          <t>======
ID#AAAAhztYbeo
Amalia Konomi    (2022-10-13 08:16:10)
dhuratë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ise/vjCIKtpupjN+1FyDbfUUMfFg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6" authorId="0" shapeId="0" xr:uid="{00000000-0006-0000-0900-000001000000}">
      <text>
        <r>
          <rPr>
            <sz val="11"/>
            <color rgb="FF000000"/>
            <rFont val="Calibri"/>
            <scheme val="minor"/>
          </rPr>
          <t>======
ID#AAAAhztYbek
Amalia Konomi    (2022-10-13 08:15:49)
dhuratë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inDRluVLo+4V21OUk14E+BJoc64w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3" authorId="0" shapeId="0" xr:uid="{00000000-0006-0000-0A00-000001000000}">
      <text>
        <r>
          <rPr>
            <sz val="11"/>
            <color rgb="FF000000"/>
            <rFont val="Calibri"/>
            <scheme val="minor"/>
          </rPr>
          <t>======
ID#AAAAhztYbeY
Amalia Konomi    (2022-10-13 08:15:15)
dhuratë nga Adisa</t>
        </r>
      </text>
    </comment>
    <comment ref="H14" authorId="0" shapeId="0" xr:uid="{00000000-0006-0000-0A00-000002000000}">
      <text>
        <r>
          <rPr>
            <sz val="11"/>
            <color rgb="FF000000"/>
            <rFont val="Calibri"/>
            <scheme val="minor"/>
          </rPr>
          <t>======
ID#AAAAhztYbec
Amalia Konomi    (2022-10-13 08:15:27)
dhuratë nga Adisa</t>
        </r>
      </text>
    </comment>
    <comment ref="H15" authorId="0" shapeId="0" xr:uid="{00000000-0006-0000-0A00-000003000000}">
      <text>
        <r>
          <rPr>
            <sz val="11"/>
            <color rgb="FF000000"/>
            <rFont val="Calibri"/>
            <scheme val="minor"/>
          </rPr>
          <t>======
ID#AAAAhztYbeg
Amalia Konomi    (2022-10-13 08:15:38)
dhuratë nga Adisa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iV1TsllKtp48hdNjHMqm8YsvdITw=="/>
    </ext>
  </extL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4" authorId="0" shapeId="0" xr:uid="{00000000-0006-0000-0C00-000001000000}">
      <text>
        <r>
          <rPr>
            <sz val="11"/>
            <color rgb="FF000000"/>
            <rFont val="Calibri"/>
            <scheme val="minor"/>
          </rPr>
          <t>======
ID#AAAAhztYbeQ
Amalia Konomi    (2022-10-13 08:14:46)
ska kondicioner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hySIkdIDiGoESqOTNaM4M3E+bS5g=="/>
    </ext>
  </extL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7" authorId="0" shapeId="0" xr:uid="{00000000-0006-0000-0D00-000001000000}">
      <text>
        <r>
          <rPr>
            <sz val="11"/>
            <color rgb="FF000000"/>
            <rFont val="Calibri"/>
            <scheme val="minor"/>
          </rPr>
          <t>======
ID#AAAAhztYbeM
Amalia Konomi    (2022-10-13 08:14:22)
dhuratë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ilV2K9rs0rfY2/nDwZxliYlO+b5w=="/>
    </ext>
  </extL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6" authorId="0" shapeId="0" xr:uid="{00000000-0006-0000-1200-000001000000}">
      <text>
        <r>
          <rPr>
            <sz val="11"/>
            <color rgb="FF000000"/>
            <rFont val="Calibri"/>
            <scheme val="minor"/>
          </rPr>
          <t>dhuratë
======
ID#AAAAhztYbd8
Amalia Konomi    (2022-10-13 08:12:20)
dhuratë</t>
        </r>
      </text>
    </comment>
    <comment ref="H17" authorId="0" shapeId="0" xr:uid="{00000000-0006-0000-1200-000002000000}">
      <text>
        <r>
          <rPr>
            <sz val="11"/>
            <color rgb="FF000000"/>
            <rFont val="Calibri"/>
            <scheme val="minor"/>
          </rPr>
          <t>======
ID#AAAAhztYbd4
Amalia Konomi    (2022-10-13 08:12:04)
dhuratë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gTvCWzzxgChCnjqhWSHEe2koSYLQ=="/>
    </ext>
  </extL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2" authorId="0" shapeId="0" xr:uid="{00000000-0006-0000-1300-000001000000}">
      <text>
        <r>
          <rPr>
            <sz val="11"/>
            <color rgb="FF000000"/>
            <rFont val="Calibri"/>
            <scheme val="minor"/>
          </rPr>
          <t>======
ID#AAAAhztYbeA
Amalia Konomi    (2022-10-13 08:12:36)
dhuratë</t>
        </r>
      </text>
    </comment>
    <comment ref="H14" authorId="0" shapeId="0" xr:uid="{00000000-0006-0000-1300-000002000000}">
      <text>
        <r>
          <rPr>
            <sz val="11"/>
            <color rgb="FF000000"/>
            <rFont val="Calibri"/>
            <scheme val="minor"/>
          </rPr>
          <t>======
ID#AAAAhztYbeE
Amalia Konomi    (2022-10-13 08:12:54)
dhuratë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gJPOJaNs0UeKFOJCFz5jBnL28wdw=="/>
    </ext>
  </extL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7" authorId="0" shapeId="0" xr:uid="{00000000-0006-0000-1500-000001000000}">
      <text>
        <r>
          <rPr>
            <sz val="11"/>
            <color rgb="FF000000"/>
            <rFont val="Calibri"/>
            <scheme val="minor"/>
          </rPr>
          <t>======
ID#AAAAhztYbeI
Amalia Konomi    (2022-10-13 08:13:11)
dhuratë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iV3boEeMwA7N+uNkspT6cQVMF4vQ=="/>
    </ext>
  </extL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2" authorId="0" shapeId="0" xr:uid="{00000000-0006-0000-1A00-000001000000}">
      <text>
        <r>
          <rPr>
            <sz val="11"/>
            <color rgb="FF000000"/>
            <rFont val="Calibri"/>
            <scheme val="minor"/>
          </rPr>
          <t>======
ID#AAAAhRdYggk
Amalia Konomi    (2022-10-17 10:07:29)
dhuratë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jTMw7Yvxw89sLs1QTAzvGiFrb3ew=="/>
    </ext>
  </extLst>
</comments>
</file>

<file path=xl/sharedStrings.xml><?xml version="1.0" encoding="utf-8"?>
<sst xmlns="http://schemas.openxmlformats.org/spreadsheetml/2006/main" count="2049" uniqueCount="169">
  <si>
    <t>Inventar ekonomik Llogaria 218</t>
  </si>
  <si>
    <t>NR</t>
  </si>
  <si>
    <t>EMERTIMI</t>
  </si>
  <si>
    <t>KATEGORIA</t>
  </si>
  <si>
    <t>VENDNDODHJA</t>
  </si>
  <si>
    <t>DEPARTAMENTI / DREJTORIA</t>
  </si>
  <si>
    <t>NJESIA E MATJES</t>
  </si>
  <si>
    <t>CMIMI / NJESI</t>
  </si>
  <si>
    <t>GJENDJE KONTABILE</t>
  </si>
  <si>
    <t>GJENDJE INVENTARI</t>
  </si>
  <si>
    <t>JASHTE PERDORIMI</t>
  </si>
  <si>
    <t>DIFERENCA</t>
  </si>
  <si>
    <t>SHENIME DHE VEREJTJE</t>
  </si>
  <si>
    <t>SASIA</t>
  </si>
  <si>
    <t>VLEFTA</t>
  </si>
  <si>
    <t>MUNGESA</t>
  </si>
  <si>
    <t>TEPRICA</t>
  </si>
  <si>
    <t>Karrike</t>
  </si>
  <si>
    <t>Mobilje/Orendi</t>
  </si>
  <si>
    <t>Bashkia Himarë</t>
  </si>
  <si>
    <t>Copë</t>
  </si>
  <si>
    <t>Kompjuter Finance</t>
  </si>
  <si>
    <t>Pajisje Informatike</t>
  </si>
  <si>
    <t>Tavolinë nxënësi</t>
  </si>
  <si>
    <t>Shkolla Himarë</t>
  </si>
  <si>
    <t>Kondicioner</t>
  </si>
  <si>
    <t>Të tjera</t>
  </si>
  <si>
    <t>Financa</t>
  </si>
  <si>
    <t>Urbanistika</t>
  </si>
  <si>
    <t>IMT</t>
  </si>
  <si>
    <t>Auditi</t>
  </si>
  <si>
    <t>B.Europian</t>
  </si>
  <si>
    <t>Tatimet</t>
  </si>
  <si>
    <t>Z.Juridike</t>
  </si>
  <si>
    <t>S.Përgjithshme</t>
  </si>
  <si>
    <t>Z.Nënkryetares</t>
  </si>
  <si>
    <t>Z.Arshivës</t>
  </si>
  <si>
    <t>Z.Burimet Njerezore</t>
  </si>
  <si>
    <t>Z.Kryetarit</t>
  </si>
  <si>
    <t>Z.Kadastrës</t>
  </si>
  <si>
    <t>Z.Pyje Kullotave</t>
  </si>
  <si>
    <t>Paneli</t>
  </si>
  <si>
    <t>Shuma</t>
  </si>
  <si>
    <t>INVENTARI I ZYRËS SË FINANCËS</t>
  </si>
  <si>
    <t>DATA E HYRJES</t>
  </si>
  <si>
    <t>tavolinë drejtuesi</t>
  </si>
  <si>
    <t>D.Financa</t>
  </si>
  <si>
    <t>30.09.2021</t>
  </si>
  <si>
    <t>copë</t>
  </si>
  <si>
    <t>rafte me zyrë</t>
  </si>
  <si>
    <t>tavolinë me rafte</t>
  </si>
  <si>
    <t>karrige rrotulluese</t>
  </si>
  <si>
    <t>karrige të thjeshta</t>
  </si>
  <si>
    <t>kondicioner</t>
  </si>
  <si>
    <t>kompjutera</t>
  </si>
  <si>
    <t>Pajisje/Teknologjike</t>
  </si>
  <si>
    <t>10.01.2018</t>
  </si>
  <si>
    <t>printera</t>
  </si>
  <si>
    <t>varrëse rrobash</t>
  </si>
  <si>
    <t>tavolinë me sirtare</t>
  </si>
  <si>
    <t>SHUMA</t>
  </si>
  <si>
    <t>INVENTARI I ZYRËS SË TATIMEVE</t>
  </si>
  <si>
    <t>tavolinë drejtuese</t>
  </si>
  <si>
    <t>D.Ardhurave</t>
  </si>
  <si>
    <t>tavolinë pune</t>
  </si>
  <si>
    <t>karrige rrotulluse</t>
  </si>
  <si>
    <t>rrafte dollap</t>
  </si>
  <si>
    <t>INVENTARI I ZYRËS SË BE-SË</t>
  </si>
  <si>
    <t>Mobile/Orendi</t>
  </si>
  <si>
    <t>tavolina me rafte</t>
  </si>
  <si>
    <t>INVENTARI I ZYRËS SË URBANISTIKËS</t>
  </si>
  <si>
    <t>D.Urbanistikës</t>
  </si>
  <si>
    <t>tavolinë me rrafte</t>
  </si>
  <si>
    <t>tavolinë e thjeshtë</t>
  </si>
  <si>
    <t>rrafte për zyrë</t>
  </si>
  <si>
    <t>kompjuter</t>
  </si>
  <si>
    <t>printer</t>
  </si>
  <si>
    <t>rrafte me zyrë</t>
  </si>
  <si>
    <t>karrige e thjeshtë</t>
  </si>
  <si>
    <t>dhuratë</t>
  </si>
  <si>
    <t>INVENTARI I ZYRËS SË IMT-SË</t>
  </si>
  <si>
    <t>Z.IMT</t>
  </si>
  <si>
    <t>rrafte pune</t>
  </si>
  <si>
    <t>INVENTARI I ZYRËS SË PROTOKOLLIT</t>
  </si>
  <si>
    <t>Z.Protokollit</t>
  </si>
  <si>
    <t>INVENTARI I ZYRËS SË BURIMEVE NJERËZORE</t>
  </si>
  <si>
    <t>D.Burimeve Njerëzore</t>
  </si>
  <si>
    <t>rrafte zyre</t>
  </si>
  <si>
    <t>INVENTARI I ZYRËS SË SEKRETARES SË PËRGJITSHME</t>
  </si>
  <si>
    <t>D.Sekretares së Përgjitshme</t>
  </si>
  <si>
    <t>INVENTARI I ZYRËS SË PANELIT</t>
  </si>
  <si>
    <t>tavolinë kompjuterike</t>
  </si>
  <si>
    <t>INVENTARI I ZYRËS SË KADASTRËS</t>
  </si>
  <si>
    <t>ska</t>
  </si>
  <si>
    <t>INVENTARI I ZYRËS SË PYJEVE KULLOTA</t>
  </si>
  <si>
    <t>Z.Pyjeve Kullota</t>
  </si>
  <si>
    <t>INVENTARI I ZYRËS SË MBËSHTETJES SOCIALE</t>
  </si>
  <si>
    <t>Z.Mbështetjes Sociale</t>
  </si>
  <si>
    <t>tavolinë kompjuteri</t>
  </si>
  <si>
    <t>10.01.2021</t>
  </si>
  <si>
    <t>INVENTARI I ZYRËS SË NËNKRYETARES</t>
  </si>
  <si>
    <t>printer Canon</t>
  </si>
  <si>
    <t>monitor</t>
  </si>
  <si>
    <t>perde</t>
  </si>
  <si>
    <t>INVENTARI I ZYRËS SË SEKRETARIT TË KËSHILLIT</t>
  </si>
  <si>
    <t>tavolinë të thjeshtë</t>
  </si>
  <si>
    <t>Z.Sekretarit të Këshillit</t>
  </si>
  <si>
    <t xml:space="preserve">karrige rrotulluese </t>
  </si>
  <si>
    <t>INVENTARI I ZYRËS SË SHËRBIMEVE</t>
  </si>
  <si>
    <t>D.Shërbimeve</t>
  </si>
  <si>
    <t>Pasisje/Teknologjike</t>
  </si>
  <si>
    <t>dollap mesatar</t>
  </si>
  <si>
    <t>INVENTARI I ZYRËS SË ZJARRFIKSES</t>
  </si>
  <si>
    <t>D.Zjarrfikses</t>
  </si>
  <si>
    <t>TOTALI</t>
  </si>
  <si>
    <t>INVENTARI I ZYRËS SË KRYETARIT</t>
  </si>
  <si>
    <t>Moblje/Orendi</t>
  </si>
  <si>
    <t>Z.KRYETARIT</t>
  </si>
  <si>
    <t>10.02.2019</t>
  </si>
  <si>
    <t>tavolinë mbledhjeje</t>
  </si>
  <si>
    <t>kolltuk</t>
  </si>
  <si>
    <t>tavolinë e vogël</t>
  </si>
  <si>
    <t>perde zyre</t>
  </si>
  <si>
    <t>flamur</t>
  </si>
  <si>
    <t>makinë birosje letrash</t>
  </si>
  <si>
    <t>Aksesorë pune</t>
  </si>
  <si>
    <t>INVENTARI I ZYRËS SË SEKRETARIT TË KRYETARIT</t>
  </si>
  <si>
    <t>Z.SEK.KRYETARIT</t>
  </si>
  <si>
    <t>10.01.2019</t>
  </si>
  <si>
    <t>INVENTARI I DREJTORISË JURIDIKE</t>
  </si>
  <si>
    <t>Z.JURIDIKE</t>
  </si>
  <si>
    <t>dollap rraft</t>
  </si>
  <si>
    <t>INVENTARI I ZYRËS SË DREJTORESHËS JURIDIKE</t>
  </si>
  <si>
    <t>Z.JURIDIKE.DREJTORESHA</t>
  </si>
  <si>
    <t>INVENTARI I ZYRËS SË ARKIVËS</t>
  </si>
  <si>
    <t>Z.Arkivës</t>
  </si>
  <si>
    <t>INVENTARI I ZYRËS SË GJENDJES CIVILE</t>
  </si>
  <si>
    <t>Z.GJ.CIVILE</t>
  </si>
  <si>
    <t>30.09.021</t>
  </si>
  <si>
    <t>dollap pune</t>
  </si>
  <si>
    <t>INVENTARI I ZYRËS SË KARTAVE TË INDETITETIT</t>
  </si>
  <si>
    <t>Z.ID-VE</t>
  </si>
  <si>
    <t>dollap</t>
  </si>
  <si>
    <t xml:space="preserve">INVENTARI I ZYRËS SË SALLËS SË KËSHILLIT BASHKIAK </t>
  </si>
  <si>
    <t>projektor</t>
  </si>
  <si>
    <t>SALLA E K.BASHKIAK</t>
  </si>
  <si>
    <t>karrige meshini</t>
  </si>
  <si>
    <t xml:space="preserve">INVENTARI I ZYRËS SË POLICISË BASHKIAKE </t>
  </si>
  <si>
    <t>Z.Policia Bashkiake</t>
  </si>
  <si>
    <t>varrëse rrobah</t>
  </si>
  <si>
    <t>ngrohëse</t>
  </si>
  <si>
    <t>Z.Panelit</t>
  </si>
  <si>
    <t>SHËNIME &amp; VËREJTJE</t>
  </si>
  <si>
    <t>GJ.INVENTARI</t>
  </si>
  <si>
    <t>LAP TOP ELENA M</t>
  </si>
  <si>
    <t>10.01.201</t>
  </si>
  <si>
    <t>LAP TOP I DHIMOJANI</t>
  </si>
  <si>
    <t>INVENTARI I ZYRËS SËASETEVE</t>
  </si>
  <si>
    <t>LAP TOP SHYQO</t>
  </si>
  <si>
    <t>MATES SATELITOR</t>
  </si>
  <si>
    <t>DRON</t>
  </si>
  <si>
    <t>DMA</t>
  </si>
  <si>
    <t xml:space="preserve">LAP TOP MIMOZA </t>
  </si>
  <si>
    <t>KARRIGE RRO</t>
  </si>
  <si>
    <t>AUDITI</t>
  </si>
  <si>
    <t>RAFT DRURI</t>
  </si>
  <si>
    <t>RAFT METALIK</t>
  </si>
  <si>
    <t>PORTEMETALIKE</t>
  </si>
  <si>
    <t>INVENTARI I PAJISJEVE TE BASHKISE HIMARE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</si>
</sst>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1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/>
    <xf numFmtId="0" fontId="5" fillId="0" borderId="7" xfId="0" applyFont="1" applyBorder="1" applyAlignment="1">
      <alignment horizontal="left" wrapText="1"/>
    </xf>
    <xf numFmtId="0" fontId="5" fillId="0" borderId="7" xfId="0" applyFont="1" applyBorder="1" applyAlignment="1">
      <alignment horizontal="center"/>
    </xf>
    <xf numFmtId="3" fontId="5" fillId="0" borderId="7" xfId="0" applyNumberFormat="1" applyFont="1" applyBorder="1"/>
    <xf numFmtId="0" fontId="5" fillId="0" borderId="7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5" fillId="0" borderId="2" xfId="0" applyFont="1" applyBorder="1"/>
    <xf numFmtId="0" fontId="6" fillId="0" borderId="2" xfId="0" applyFont="1" applyBorder="1"/>
    <xf numFmtId="0" fontId="6" fillId="0" borderId="4" xfId="0" applyFont="1" applyBorder="1"/>
    <xf numFmtId="3" fontId="6" fillId="0" borderId="7" xfId="0" applyNumberFormat="1" applyFont="1" applyBorder="1"/>
    <xf numFmtId="3" fontId="5" fillId="0" borderId="0" xfId="0" applyNumberFormat="1" applyFont="1"/>
    <xf numFmtId="0" fontId="6" fillId="0" borderId="0" xfId="0" applyFont="1"/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/>
    <xf numFmtId="0" fontId="7" fillId="0" borderId="8" xfId="0" applyFont="1" applyBorder="1"/>
    <xf numFmtId="3" fontId="7" fillId="0" borderId="1" xfId="0" applyNumberFormat="1" applyFont="1" applyBorder="1"/>
    <xf numFmtId="0" fontId="7" fillId="0" borderId="10" xfId="0" applyFont="1" applyBorder="1"/>
    <xf numFmtId="0" fontId="7" fillId="0" borderId="7" xfId="0" applyFont="1" applyBorder="1"/>
    <xf numFmtId="0" fontId="7" fillId="0" borderId="3" xfId="0" applyFont="1" applyBorder="1"/>
    <xf numFmtId="3" fontId="7" fillId="0" borderId="7" xfId="0" applyNumberFormat="1" applyFont="1" applyBorder="1"/>
    <xf numFmtId="0" fontId="7" fillId="0" borderId="4" xfId="0" applyFont="1" applyBorder="1"/>
    <xf numFmtId="0" fontId="7" fillId="0" borderId="6" xfId="0" applyFont="1" applyBorder="1"/>
    <xf numFmtId="0" fontId="7" fillId="0" borderId="9" xfId="0" applyFont="1" applyBorder="1"/>
    <xf numFmtId="3" fontId="7" fillId="0" borderId="6" xfId="0" applyNumberFormat="1" applyFont="1" applyBorder="1"/>
    <xf numFmtId="0" fontId="7" fillId="0" borderId="11" xfId="0" applyFont="1" applyBorder="1"/>
    <xf numFmtId="0" fontId="7" fillId="0" borderId="0" xfId="0" applyFont="1"/>
    <xf numFmtId="0" fontId="7" fillId="0" borderId="5" xfId="0" applyFont="1" applyBorder="1"/>
    <xf numFmtId="0" fontId="7" fillId="0" borderId="12" xfId="0" applyFont="1" applyBorder="1"/>
    <xf numFmtId="3" fontId="7" fillId="0" borderId="5" xfId="0" applyNumberFormat="1" applyFont="1" applyBorder="1"/>
    <xf numFmtId="0" fontId="7" fillId="0" borderId="13" xfId="0" applyFont="1" applyBorder="1"/>
    <xf numFmtId="0" fontId="9" fillId="0" borderId="6" xfId="0" applyFont="1" applyBorder="1"/>
    <xf numFmtId="3" fontId="9" fillId="0" borderId="7" xfId="0" applyNumberFormat="1" applyFont="1" applyBorder="1"/>
    <xf numFmtId="0" fontId="7" fillId="0" borderId="14" xfId="0" applyFont="1" applyBorder="1"/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15" xfId="0" applyFont="1" applyBorder="1"/>
    <xf numFmtId="3" fontId="7" fillId="0" borderId="4" xfId="0" applyNumberFormat="1" applyFont="1" applyBorder="1"/>
    <xf numFmtId="0" fontId="10" fillId="0" borderId="0" xfId="0" applyFont="1"/>
    <xf numFmtId="3" fontId="7" fillId="0" borderId="11" xfId="0" applyNumberFormat="1" applyFont="1" applyBorder="1"/>
    <xf numFmtId="3" fontId="7" fillId="0" borderId="8" xfId="0" applyNumberFormat="1" applyFont="1" applyBorder="1"/>
    <xf numFmtId="0" fontId="9" fillId="0" borderId="2" xfId="0" applyFont="1" applyBorder="1"/>
    <xf numFmtId="3" fontId="7" fillId="0" borderId="3" xfId="0" applyNumberFormat="1" applyFont="1" applyBorder="1"/>
    <xf numFmtId="0" fontId="9" fillId="0" borderId="14" xfId="0" applyFont="1" applyBorder="1"/>
    <xf numFmtId="3" fontId="7" fillId="0" borderId="9" xfId="0" applyNumberFormat="1" applyFont="1" applyBorder="1"/>
    <xf numFmtId="0" fontId="8" fillId="0" borderId="0" xfId="0" applyFont="1"/>
    <xf numFmtId="0" fontId="9" fillId="0" borderId="9" xfId="0" applyFont="1" applyBorder="1"/>
    <xf numFmtId="0" fontId="9" fillId="0" borderId="7" xfId="0" applyFont="1" applyBorder="1"/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10" xfId="0" applyFont="1" applyBorder="1"/>
    <xf numFmtId="0" fontId="12" fillId="0" borderId="0" xfId="0" applyFont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16" xfId="0" applyFont="1" applyBorder="1"/>
    <xf numFmtId="0" fontId="0" fillId="0" borderId="29" xfId="0" applyBorder="1"/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10" fillId="0" borderId="34" xfId="0" applyFont="1" applyBorder="1"/>
    <xf numFmtId="0" fontId="11" fillId="0" borderId="19" xfId="0" applyFont="1" applyBorder="1"/>
    <xf numFmtId="0" fontId="0" fillId="0" borderId="36" xfId="0" applyBorder="1"/>
    <xf numFmtId="0" fontId="10" fillId="0" borderId="36" xfId="0" applyFont="1" applyBorder="1"/>
    <xf numFmtId="0" fontId="0" fillId="0" borderId="37" xfId="0" applyBorder="1"/>
    <xf numFmtId="0" fontId="0" fillId="0" borderId="38" xfId="0" applyBorder="1"/>
    <xf numFmtId="0" fontId="0" fillId="0" borderId="34" xfId="0" applyBorder="1"/>
    <xf numFmtId="0" fontId="0" fillId="0" borderId="24" xfId="0" applyBorder="1"/>
    <xf numFmtId="0" fontId="0" fillId="0" borderId="19" xfId="0" applyBorder="1"/>
    <xf numFmtId="3" fontId="7" fillId="0" borderId="35" xfId="0" applyNumberFormat="1" applyFont="1" applyBorder="1"/>
    <xf numFmtId="3" fontId="11" fillId="0" borderId="35" xfId="0" applyNumberFormat="1" applyFont="1" applyBorder="1"/>
    <xf numFmtId="3" fontId="7" fillId="0" borderId="37" xfId="0" applyNumberFormat="1" applyFont="1" applyBorder="1"/>
    <xf numFmtId="3" fontId="11" fillId="0" borderId="33" xfId="0" applyNumberFormat="1" applyFont="1" applyBorder="1"/>
    <xf numFmtId="0" fontId="10" fillId="0" borderId="37" xfId="0" applyFont="1" applyBorder="1"/>
    <xf numFmtId="3" fontId="7" fillId="0" borderId="19" xfId="0" applyNumberFormat="1" applyFont="1" applyBorder="1"/>
    <xf numFmtId="0" fontId="10" fillId="0" borderId="19" xfId="0" applyFont="1" applyBorder="1"/>
    <xf numFmtId="0" fontId="10" fillId="0" borderId="30" xfId="0" applyFont="1" applyBorder="1"/>
    <xf numFmtId="0" fontId="0" fillId="0" borderId="44" xfId="0" applyBorder="1"/>
    <xf numFmtId="0" fontId="7" fillId="0" borderId="25" xfId="0" applyFont="1" applyBorder="1"/>
    <xf numFmtId="0" fontId="7" fillId="0" borderId="34" xfId="0" applyFont="1" applyBorder="1"/>
    <xf numFmtId="0" fontId="3" fillId="0" borderId="34" xfId="0" applyFont="1" applyBorder="1" applyAlignment="1">
      <alignment horizontal="center" vertical="center"/>
    </xf>
    <xf numFmtId="0" fontId="10" fillId="0" borderId="38" xfId="0" applyFont="1" applyBorder="1"/>
    <xf numFmtId="0" fontId="11" fillId="0" borderId="37" xfId="0" applyFont="1" applyBorder="1"/>
    <xf numFmtId="3" fontId="10" fillId="0" borderId="38" xfId="0" applyNumberFormat="1" applyFont="1" applyBorder="1"/>
    <xf numFmtId="0" fontId="10" fillId="0" borderId="44" xfId="0" applyFont="1" applyBorder="1"/>
    <xf numFmtId="3" fontId="10" fillId="0" borderId="37" xfId="0" applyNumberFormat="1" applyFont="1" applyBorder="1"/>
    <xf numFmtId="3" fontId="10" fillId="0" borderId="30" xfId="0" applyNumberFormat="1" applyFont="1" applyBorder="1"/>
    <xf numFmtId="0" fontId="10" fillId="0" borderId="35" xfId="0" applyFont="1" applyBorder="1"/>
    <xf numFmtId="0" fontId="7" fillId="0" borderId="19" xfId="0" applyFont="1" applyBorder="1"/>
    <xf numFmtId="0" fontId="10" fillId="0" borderId="45" xfId="0" applyFont="1" applyBorder="1"/>
    <xf numFmtId="0" fontId="10" fillId="0" borderId="31" xfId="0" applyFont="1" applyBorder="1"/>
    <xf numFmtId="0" fontId="10" fillId="0" borderId="24" xfId="0" applyFont="1" applyBorder="1"/>
    <xf numFmtId="0" fontId="10" fillId="0" borderId="33" xfId="0" applyFont="1" applyBorder="1"/>
    <xf numFmtId="3" fontId="10" fillId="0" borderId="33" xfId="0" applyNumberFormat="1" applyFont="1" applyBorder="1"/>
    <xf numFmtId="0" fontId="10" fillId="0" borderId="46" xfId="0" applyFont="1" applyBorder="1"/>
    <xf numFmtId="0" fontId="0" fillId="0" borderId="0" xfId="0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13" xfId="0" applyFont="1" applyBorder="1"/>
    <xf numFmtId="0" fontId="1" fillId="0" borderId="0" xfId="0" applyFont="1"/>
    <xf numFmtId="0" fontId="2" fillId="0" borderId="0" xfId="0" applyFont="1"/>
    <xf numFmtId="0" fontId="5" fillId="0" borderId="0" xfId="0" applyFont="1"/>
    <xf numFmtId="0" fontId="13" fillId="0" borderId="0" xfId="0" applyFont="1"/>
    <xf numFmtId="3" fontId="5" fillId="0" borderId="4" xfId="0" applyNumberFormat="1" applyFont="1" applyBorder="1"/>
    <xf numFmtId="0" fontId="5" fillId="0" borderId="14" xfId="0" applyFont="1" applyBorder="1"/>
    <xf numFmtId="0" fontId="5" fillId="0" borderId="25" xfId="0" applyFont="1" applyBorder="1"/>
    <xf numFmtId="0" fontId="5" fillId="0" borderId="11" xfId="0" applyFont="1" applyBorder="1"/>
    <xf numFmtId="0" fontId="5" fillId="0" borderId="6" xfId="0" applyFont="1" applyBorder="1"/>
    <xf numFmtId="0" fontId="5" fillId="0" borderId="9" xfId="0" applyFont="1" applyBorder="1"/>
    <xf numFmtId="3" fontId="5" fillId="0" borderId="11" xfId="0" applyNumberFormat="1" applyFont="1" applyBorder="1"/>
    <xf numFmtId="0" fontId="6" fillId="0" borderId="14" xfId="0" applyFont="1" applyBorder="1"/>
    <xf numFmtId="0" fontId="6" fillId="0" borderId="9" xfId="0" applyFont="1" applyBorder="1"/>
    <xf numFmtId="0" fontId="3" fillId="0" borderId="16" xfId="0" applyFont="1" applyBorder="1" applyAlignment="1">
      <alignment horizontal="center" vertical="center"/>
    </xf>
    <xf numFmtId="0" fontId="5" fillId="0" borderId="1" xfId="0" applyFont="1" applyBorder="1"/>
    <xf numFmtId="3" fontId="5" fillId="0" borderId="8" xfId="0" applyNumberFormat="1" applyFont="1" applyBorder="1"/>
    <xf numFmtId="0" fontId="5" fillId="0" borderId="8" xfId="0" applyFont="1" applyBorder="1"/>
    <xf numFmtId="0" fontId="5" fillId="0" borderId="10" xfId="0" applyFont="1" applyBorder="1"/>
    <xf numFmtId="3" fontId="5" fillId="0" borderId="3" xfId="0" applyNumberFormat="1" applyFont="1" applyBorder="1"/>
    <xf numFmtId="3" fontId="5" fillId="0" borderId="9" xfId="0" applyNumberFormat="1" applyFont="1" applyBorder="1"/>
    <xf numFmtId="0" fontId="5" fillId="0" borderId="5" xfId="0" applyFont="1" applyBorder="1"/>
    <xf numFmtId="0" fontId="5" fillId="0" borderId="12" xfId="0" applyFont="1" applyBorder="1"/>
    <xf numFmtId="0" fontId="6" fillId="0" borderId="6" xfId="0" applyFont="1" applyBorder="1"/>
    <xf numFmtId="0" fontId="13" fillId="0" borderId="7" xfId="0" applyFont="1" applyBorder="1"/>
    <xf numFmtId="0" fontId="13" fillId="0" borderId="3" xfId="0" applyFont="1" applyBorder="1"/>
    <xf numFmtId="0" fontId="13" fillId="0" borderId="1" xfId="0" applyFont="1" applyBorder="1"/>
    <xf numFmtId="3" fontId="13" fillId="0" borderId="8" xfId="0" applyNumberFormat="1" applyFont="1" applyBorder="1"/>
    <xf numFmtId="0" fontId="13" fillId="0" borderId="8" xfId="0" applyFont="1" applyBorder="1"/>
    <xf numFmtId="0" fontId="13" fillId="0" borderId="10" xfId="0" applyFont="1" applyBorder="1"/>
    <xf numFmtId="0" fontId="13" fillId="0" borderId="4" xfId="0" applyFont="1" applyBorder="1"/>
    <xf numFmtId="3" fontId="13" fillId="0" borderId="3" xfId="0" applyNumberFormat="1" applyFont="1" applyBorder="1"/>
    <xf numFmtId="0" fontId="13" fillId="0" borderId="6" xfId="0" applyFont="1" applyBorder="1"/>
    <xf numFmtId="0" fontId="13" fillId="0" borderId="9" xfId="0" applyFont="1" applyBorder="1"/>
    <xf numFmtId="3" fontId="13" fillId="0" borderId="9" xfId="0" applyNumberFormat="1" applyFont="1" applyBorder="1"/>
    <xf numFmtId="0" fontId="13" fillId="0" borderId="11" xfId="0" applyFont="1" applyBorder="1"/>
    <xf numFmtId="0" fontId="13" fillId="0" borderId="5" xfId="0" applyFont="1" applyBorder="1"/>
    <xf numFmtId="0" fontId="13" fillId="0" borderId="12" xfId="0" applyFont="1" applyBorder="1"/>
    <xf numFmtId="0" fontId="13" fillId="0" borderId="14" xfId="0" applyFont="1" applyBorder="1"/>
    <xf numFmtId="0" fontId="17" fillId="0" borderId="2" xfId="0" applyFont="1" applyBorder="1"/>
    <xf numFmtId="0" fontId="17" fillId="0" borderId="7" xfId="0" applyFont="1" applyBorder="1"/>
    <xf numFmtId="0" fontId="17" fillId="0" borderId="3" xfId="0" applyFont="1" applyBorder="1"/>
    <xf numFmtId="0" fontId="17" fillId="0" borderId="14" xfId="0" applyFont="1" applyBorder="1"/>
    <xf numFmtId="0" fontId="17" fillId="0" borderId="6" xfId="0" applyFont="1" applyBorder="1"/>
    <xf numFmtId="0" fontId="17" fillId="0" borderId="9" xfId="0" applyFont="1" applyBorder="1"/>
    <xf numFmtId="0" fontId="13" fillId="0" borderId="2" xfId="0" applyFont="1" applyBorder="1"/>
    <xf numFmtId="0" fontId="13" fillId="0" borderId="15" xfId="0" applyFont="1" applyBorder="1"/>
    <xf numFmtId="0" fontId="13" fillId="0" borderId="13" xfId="0" applyFont="1" applyBorder="1"/>
    <xf numFmtId="0" fontId="3" fillId="0" borderId="7" xfId="0" applyFont="1" applyBorder="1"/>
    <xf numFmtId="0" fontId="7" fillId="0" borderId="17" xfId="0" applyFont="1" applyBorder="1"/>
    <xf numFmtId="0" fontId="5" fillId="0" borderId="15" xfId="0" applyFont="1" applyBorder="1"/>
    <xf numFmtId="3" fontId="5" fillId="0" borderId="10" xfId="0" applyNumberFormat="1" applyFont="1" applyBorder="1"/>
    <xf numFmtId="3" fontId="5" fillId="0" borderId="1" xfId="0" applyNumberFormat="1" applyFont="1" applyBorder="1"/>
    <xf numFmtId="0" fontId="5" fillId="0" borderId="16" xfId="0" applyFont="1" applyBorder="1"/>
    <xf numFmtId="0" fontId="5" fillId="0" borderId="13" xfId="0" applyFont="1" applyBorder="1"/>
    <xf numFmtId="0" fontId="5" fillId="0" borderId="20" xfId="0" applyFont="1" applyBorder="1"/>
    <xf numFmtId="0" fontId="5" fillId="0" borderId="23" xfId="0" applyFont="1" applyBorder="1"/>
    <xf numFmtId="0" fontId="6" fillId="0" borderId="47" xfId="0" applyFont="1" applyBorder="1"/>
    <xf numFmtId="3" fontId="5" fillId="0" borderId="6" xfId="0" applyNumberFormat="1" applyFont="1" applyBorder="1"/>
    <xf numFmtId="3" fontId="6" fillId="0" borderId="6" xfId="0" applyNumberFormat="1" applyFont="1" applyBorder="1"/>
    <xf numFmtId="3" fontId="13" fillId="0" borderId="1" xfId="0" applyNumberFormat="1" applyFont="1" applyBorder="1"/>
    <xf numFmtId="3" fontId="13" fillId="0" borderId="7" xfId="0" applyNumberFormat="1" applyFont="1" applyBorder="1"/>
    <xf numFmtId="3" fontId="13" fillId="0" borderId="6" xfId="0" applyNumberFormat="1" applyFont="1" applyBorder="1"/>
    <xf numFmtId="3" fontId="3" fillId="0" borderId="6" xfId="0" applyNumberFormat="1" applyFont="1" applyBorder="1"/>
    <xf numFmtId="3" fontId="3" fillId="0" borderId="7" xfId="0" applyNumberFormat="1" applyFont="1" applyBorder="1"/>
    <xf numFmtId="0" fontId="7" fillId="0" borderId="26" xfId="0" applyFont="1" applyBorder="1"/>
    <xf numFmtId="0" fontId="7" fillId="0" borderId="28" xfId="0" applyFont="1" applyBorder="1"/>
    <xf numFmtId="3" fontId="5" fillId="0" borderId="5" xfId="0" applyNumberFormat="1" applyFont="1" applyBorder="1"/>
    <xf numFmtId="3" fontId="6" fillId="0" borderId="11" xfId="0" applyNumberFormat="1" applyFont="1" applyBorder="1"/>
    <xf numFmtId="3" fontId="5" fillId="0" borderId="25" xfId="0" applyNumberFormat="1" applyFont="1" applyBorder="1"/>
    <xf numFmtId="3" fontId="13" fillId="0" borderId="4" xfId="0" applyNumberFormat="1" applyFont="1" applyBorder="1"/>
    <xf numFmtId="0" fontId="18" fillId="0" borderId="0" xfId="0" applyFont="1"/>
    <xf numFmtId="3" fontId="13" fillId="0" borderId="5" xfId="0" applyNumberFormat="1" applyFont="1" applyBorder="1"/>
    <xf numFmtId="0" fontId="3" fillId="0" borderId="14" xfId="0" applyFont="1" applyBorder="1"/>
    <xf numFmtId="3" fontId="3" fillId="0" borderId="11" xfId="0" applyNumberFormat="1" applyFont="1" applyBorder="1"/>
    <xf numFmtId="3" fontId="13" fillId="0" borderId="25" xfId="0" applyNumberFormat="1" applyFont="1" applyBorder="1"/>
    <xf numFmtId="3" fontId="3" fillId="0" borderId="48" xfId="0" applyNumberFormat="1" applyFont="1" applyBorder="1"/>
    <xf numFmtId="0" fontId="5" fillId="0" borderId="48" xfId="0" applyFont="1" applyBorder="1"/>
    <xf numFmtId="0" fontId="5" fillId="0" borderId="22" xfId="0" applyFont="1" applyBorder="1"/>
    <xf numFmtId="0" fontId="6" fillId="0" borderId="7" xfId="0" applyFont="1" applyBorder="1"/>
    <xf numFmtId="0" fontId="5" fillId="0" borderId="49" xfId="0" applyFont="1" applyBorder="1"/>
    <xf numFmtId="3" fontId="6" fillId="0" borderId="3" xfId="0" applyNumberFormat="1" applyFont="1" applyBorder="1"/>
    <xf numFmtId="0" fontId="5" fillId="0" borderId="18" xfId="0" applyFont="1" applyBorder="1"/>
    <xf numFmtId="3" fontId="13" fillId="0" borderId="10" xfId="0" applyNumberFormat="1" applyFont="1" applyBorder="1"/>
    <xf numFmtId="3" fontId="13" fillId="0" borderId="0" xfId="0" applyNumberFormat="1" applyFont="1"/>
    <xf numFmtId="0" fontId="13" fillId="0" borderId="18" xfId="0" applyFont="1" applyBorder="1"/>
    <xf numFmtId="3" fontId="13" fillId="0" borderId="11" xfId="0" applyNumberFormat="1" applyFont="1" applyBorder="1"/>
    <xf numFmtId="0" fontId="13" fillId="0" borderId="16" xfId="0" applyFont="1" applyBorder="1"/>
    <xf numFmtId="0" fontId="13" fillId="0" borderId="39" xfId="0" applyFont="1" applyBorder="1"/>
    <xf numFmtId="0" fontId="13" fillId="0" borderId="48" xfId="0" applyFont="1" applyBorder="1"/>
    <xf numFmtId="0" fontId="13" fillId="0" borderId="49" xfId="0" applyFont="1" applyBorder="1"/>
    <xf numFmtId="0" fontId="13" fillId="0" borderId="50" xfId="0" applyFont="1" applyBorder="1"/>
    <xf numFmtId="3" fontId="13" fillId="0" borderId="17" xfId="0" applyNumberFormat="1" applyFont="1" applyBorder="1"/>
    <xf numFmtId="0" fontId="13" fillId="0" borderId="17" xfId="0" applyFont="1" applyBorder="1"/>
    <xf numFmtId="3" fontId="3" fillId="0" borderId="51" xfId="0" applyNumberFormat="1" applyFont="1" applyBorder="1"/>
    <xf numFmtId="3" fontId="3" fillId="0" borderId="17" xfId="0" applyNumberFormat="1" applyFont="1" applyBorder="1"/>
    <xf numFmtId="0" fontId="13" fillId="0" borderId="52" xfId="0" applyFont="1" applyBorder="1"/>
    <xf numFmtId="0" fontId="13" fillId="0" borderId="53" xfId="0" applyFont="1" applyBorder="1"/>
    <xf numFmtId="0" fontId="13" fillId="0" borderId="54" xfId="0" applyFont="1" applyBorder="1"/>
    <xf numFmtId="0" fontId="13" fillId="0" borderId="43" xfId="0" applyFont="1" applyBorder="1"/>
    <xf numFmtId="0" fontId="13" fillId="0" borderId="42" xfId="0" applyFont="1" applyBorder="1"/>
    <xf numFmtId="0" fontId="13" fillId="0" borderId="55" xfId="0" applyFont="1" applyBorder="1"/>
    <xf numFmtId="0" fontId="13" fillId="0" borderId="56" xfId="0" applyFont="1" applyBorder="1"/>
    <xf numFmtId="0" fontId="3" fillId="0" borderId="31" xfId="0" applyFont="1" applyBorder="1"/>
    <xf numFmtId="0" fontId="13" fillId="0" borderId="57" xfId="0" applyFont="1" applyBorder="1"/>
    <xf numFmtId="0" fontId="13" fillId="0" borderId="32" xfId="0" applyFont="1" applyBorder="1"/>
    <xf numFmtId="0" fontId="13" fillId="0" borderId="58" xfId="0" applyFont="1" applyBorder="1"/>
    <xf numFmtId="3" fontId="13" fillId="0" borderId="59" xfId="0" applyNumberFormat="1" applyFont="1" applyBorder="1"/>
    <xf numFmtId="3" fontId="13" fillId="0" borderId="32" xfId="0" applyNumberFormat="1" applyFont="1" applyBorder="1"/>
    <xf numFmtId="0" fontId="13" fillId="0" borderId="60" xfId="0" applyFont="1" applyBorder="1"/>
    <xf numFmtId="0" fontId="13" fillId="0" borderId="41" xfId="0" applyFont="1" applyBorder="1"/>
    <xf numFmtId="0" fontId="13" fillId="0" borderId="33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/>
    <xf numFmtId="0" fontId="6" fillId="0" borderId="25" xfId="0" applyFont="1" applyBorder="1"/>
    <xf numFmtId="3" fontId="3" fillId="0" borderId="3" xfId="0" applyNumberFormat="1" applyFont="1" applyBorder="1"/>
    <xf numFmtId="3" fontId="3" fillId="0" borderId="9" xfId="0" applyNumberFormat="1" applyFont="1" applyBorder="1"/>
    <xf numFmtId="0" fontId="3" fillId="0" borderId="9" xfId="0" applyFont="1" applyBorder="1"/>
    <xf numFmtId="3" fontId="5" fillId="0" borderId="17" xfId="0" applyNumberFormat="1" applyFont="1" applyBorder="1"/>
    <xf numFmtId="3" fontId="5" fillId="0" borderId="18" xfId="0" applyNumberFormat="1" applyFont="1" applyBorder="1"/>
    <xf numFmtId="0" fontId="5" fillId="0" borderId="54" xfId="0" applyFont="1" applyBorder="1"/>
    <xf numFmtId="0" fontId="5" fillId="0" borderId="50" xfId="0" applyFont="1" applyBorder="1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9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3" fillId="2" borderId="2" xfId="0" applyFont="1" applyFill="1" applyBorder="1"/>
    <xf numFmtId="0" fontId="13" fillId="2" borderId="7" xfId="0" applyFont="1" applyFill="1" applyBorder="1"/>
    <xf numFmtId="0" fontId="13" fillId="2" borderId="3" xfId="0" applyFont="1" applyFill="1" applyBorder="1"/>
    <xf numFmtId="0" fontId="13" fillId="2" borderId="1" xfId="0" applyFont="1" applyFill="1" applyBorder="1"/>
    <xf numFmtId="3" fontId="13" fillId="2" borderId="8" xfId="0" applyNumberFormat="1" applyFont="1" applyFill="1" applyBorder="1"/>
    <xf numFmtId="0" fontId="13" fillId="2" borderId="8" xfId="0" applyFont="1" applyFill="1" applyBorder="1"/>
    <xf numFmtId="0" fontId="13" fillId="2" borderId="10" xfId="0" applyFont="1" applyFill="1" applyBorder="1"/>
    <xf numFmtId="0" fontId="7" fillId="2" borderId="8" xfId="0" applyFont="1" applyFill="1" applyBorder="1"/>
    <xf numFmtId="0" fontId="13" fillId="2" borderId="4" xfId="0" applyFont="1" applyFill="1" applyBorder="1"/>
    <xf numFmtId="3" fontId="13" fillId="2" borderId="3" xfId="0" applyNumberFormat="1" applyFont="1" applyFill="1" applyBorder="1"/>
    <xf numFmtId="0" fontId="7" fillId="2" borderId="3" xfId="0" applyFont="1" applyFill="1" applyBorder="1"/>
    <xf numFmtId="0" fontId="13" fillId="2" borderId="14" xfId="0" applyFont="1" applyFill="1" applyBorder="1"/>
    <xf numFmtId="0" fontId="13" fillId="2" borderId="6" xfId="0" applyFont="1" applyFill="1" applyBorder="1"/>
    <xf numFmtId="0" fontId="13" fillId="2" borderId="9" xfId="0" applyFont="1" applyFill="1" applyBorder="1"/>
    <xf numFmtId="3" fontId="13" fillId="2" borderId="9" xfId="0" applyNumberFormat="1" applyFont="1" applyFill="1" applyBorder="1"/>
    <xf numFmtId="0" fontId="13" fillId="2" borderId="11" xfId="0" applyFont="1" applyFill="1" applyBorder="1"/>
    <xf numFmtId="0" fontId="7" fillId="2" borderId="7" xfId="0" applyFont="1" applyFill="1" applyBorder="1"/>
    <xf numFmtId="0" fontId="7" fillId="2" borderId="12" xfId="0" applyFont="1" applyFill="1" applyBorder="1"/>
    <xf numFmtId="0" fontId="13" fillId="2" borderId="5" xfId="0" applyFont="1" applyFill="1" applyBorder="1"/>
    <xf numFmtId="0" fontId="13" fillId="2" borderId="12" xfId="0" applyFont="1" applyFill="1" applyBorder="1"/>
    <xf numFmtId="0" fontId="13" fillId="2" borderId="0" xfId="0" applyFont="1" applyFill="1"/>
    <xf numFmtId="0" fontId="13" fillId="2" borderId="15" xfId="0" applyFont="1" applyFill="1" applyBorder="1"/>
    <xf numFmtId="0" fontId="7" fillId="2" borderId="9" xfId="0" applyFont="1" applyFill="1" applyBorder="1"/>
    <xf numFmtId="0" fontId="13" fillId="2" borderId="13" xfId="0" applyFont="1" applyFill="1" applyBorder="1"/>
    <xf numFmtId="0" fontId="3" fillId="2" borderId="7" xfId="0" applyFont="1" applyFill="1" applyBorder="1"/>
    <xf numFmtId="0" fontId="3" fillId="2" borderId="6" xfId="0" applyFont="1" applyFill="1" applyBorder="1"/>
    <xf numFmtId="0" fontId="9" fillId="2" borderId="15" xfId="0" applyFont="1" applyFill="1" applyBorder="1"/>
    <xf numFmtId="0" fontId="7" fillId="2" borderId="10" xfId="0" applyFont="1" applyFill="1" applyBorder="1"/>
    <xf numFmtId="0" fontId="7" fillId="2" borderId="0" xfId="0" applyFont="1" applyFill="1"/>
    <xf numFmtId="0" fontId="9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3" fontId="13" fillId="2" borderId="5" xfId="0" applyNumberFormat="1" applyFont="1" applyFill="1" applyBorder="1"/>
    <xf numFmtId="3" fontId="13" fillId="2" borderId="12" xfId="0" applyNumberFormat="1" applyFont="1" applyFill="1" applyBorder="1"/>
    <xf numFmtId="3" fontId="13" fillId="2" borderId="7" xfId="0" applyNumberFormat="1" applyFont="1" applyFill="1" applyBorder="1"/>
    <xf numFmtId="0" fontId="19" fillId="2" borderId="0" xfId="0" applyFont="1" applyFill="1"/>
    <xf numFmtId="3" fontId="13" fillId="2" borderId="6" xfId="0" applyNumberFormat="1" applyFont="1" applyFill="1" applyBorder="1"/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4" fillId="0" borderId="4" xfId="0" applyFont="1" applyBorder="1"/>
    <xf numFmtId="0" fontId="9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/>
    <xf numFmtId="0" fontId="1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2" xfId="0" applyFont="1" applyBorder="1"/>
    <xf numFmtId="0" fontId="15" fillId="0" borderId="5" xfId="0" applyFont="1" applyBorder="1"/>
    <xf numFmtId="0" fontId="15" fillId="0" borderId="6" xfId="0" applyFont="1" applyBorder="1"/>
    <xf numFmtId="0" fontId="15" fillId="0" borderId="3" xfId="0" applyFont="1" applyBorder="1"/>
    <xf numFmtId="0" fontId="15" fillId="0" borderId="4" xfId="0" applyFont="1" applyBorder="1"/>
    <xf numFmtId="0" fontId="9" fillId="0" borderId="0" xfId="0" applyFont="1" applyAlignment="1">
      <alignment horizontal="center"/>
    </xf>
    <xf numFmtId="0" fontId="15" fillId="0" borderId="12" xfId="0" applyFont="1" applyBorder="1"/>
    <xf numFmtId="0" fontId="15" fillId="0" borderId="9" xfId="0" applyFont="1" applyBorder="1"/>
    <xf numFmtId="0" fontId="15" fillId="0" borderId="61" xfId="0" applyFont="1" applyBorder="1"/>
    <xf numFmtId="0" fontId="3" fillId="0" borderId="4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/>
    </xf>
    <xf numFmtId="0" fontId="15" fillId="0" borderId="49" xfId="0" applyFont="1" applyBorder="1"/>
    <xf numFmtId="0" fontId="14" fillId="0" borderId="6" xfId="0" applyFont="1" applyBorder="1"/>
    <xf numFmtId="0" fontId="14" fillId="0" borderId="5" xfId="0" applyFont="1" applyBorder="1"/>
    <xf numFmtId="0" fontId="14" fillId="0" borderId="3" xfId="0" applyFont="1" applyBorder="1"/>
    <xf numFmtId="0" fontId="14" fillId="0" borderId="4" xfId="0" applyFont="1" applyBorder="1"/>
    <xf numFmtId="0" fontId="6" fillId="0" borderId="0" xfId="0" applyFont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4" fillId="0" borderId="27" xfId="0" applyFont="1" applyBorder="1"/>
    <xf numFmtId="0" fontId="4" fillId="0" borderId="28" xfId="0" applyFont="1" applyBorder="1"/>
    <xf numFmtId="0" fontId="3" fillId="0" borderId="8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wrapText="1"/>
    </xf>
    <xf numFmtId="0" fontId="4" fillId="0" borderId="13" xfId="0" applyFont="1" applyBorder="1"/>
    <xf numFmtId="0" fontId="4" fillId="0" borderId="14" xfId="0" applyFont="1" applyBorder="1"/>
    <xf numFmtId="0" fontId="4" fillId="0" borderId="40" xfId="0" applyFont="1" applyBorder="1"/>
    <xf numFmtId="0" fontId="4" fillId="0" borderId="41" xfId="0" applyFont="1" applyBorder="1"/>
    <xf numFmtId="0" fontId="9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6" xfId="0" applyFont="1" applyFill="1" applyBorder="1"/>
    <xf numFmtId="0" fontId="3" fillId="2" borderId="8" xfId="0" applyFont="1" applyFill="1" applyBorder="1" applyAlignment="1">
      <alignment horizontal="center" vertical="center"/>
    </xf>
    <xf numFmtId="0" fontId="4" fillId="2" borderId="9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/>
    <xf numFmtId="0" fontId="0" fillId="2" borderId="0" xfId="0" applyFill="1"/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4" fillId="2" borderId="4" xfId="0" applyFont="1" applyFill="1" applyBorder="1"/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4" fillId="0" borderId="43" xfId="0" applyFont="1" applyBorder="1"/>
    <xf numFmtId="0" fontId="4" fillId="0" borderId="10" xfId="0" applyFont="1" applyBorder="1"/>
    <xf numFmtId="0" fontId="4" fillId="0" borderId="8" xfId="0" applyFont="1" applyBorder="1"/>
    <xf numFmtId="0" fontId="16" fillId="0" borderId="5" xfId="0" applyFont="1" applyBorder="1"/>
    <xf numFmtId="0" fontId="16" fillId="0" borderId="6" xfId="0" applyFont="1" applyBorder="1"/>
    <xf numFmtId="0" fontId="16" fillId="0" borderId="13" xfId="0" applyFont="1" applyBorder="1"/>
    <xf numFmtId="0" fontId="16" fillId="0" borderId="14" xfId="0" applyFont="1" applyBorder="1"/>
    <xf numFmtId="0" fontId="16" fillId="0" borderId="3" xfId="0" applyFont="1" applyBorder="1"/>
    <xf numFmtId="0" fontId="3" fillId="0" borderId="16" xfId="0" applyFont="1" applyBorder="1" applyAlignment="1">
      <alignment horizontal="center" vertical="center"/>
    </xf>
    <xf numFmtId="0" fontId="16" fillId="0" borderId="9" xfId="0" applyFont="1" applyBorder="1"/>
    <xf numFmtId="0" fontId="16" fillId="0" borderId="4" xfId="0" applyFont="1" applyBorder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:\Documents%20and%20Settings\krobo\My%20Documents\Kesh%20Final%20Generation\All%20Power%20Plant_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istinaanxhara/Downloads/Isida/Downloads/Akovecses/INTRAY/_Work/!1669%20Kesh/_Final%20work/1_TRANSMISSION_WORK/_TR_STATIONS_WORK/All%20substation_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_Fier4"/>
      <sheetName val="Summary_Detailed4"/>
      <sheetName val="Summary"/>
      <sheetName val="Grand_Summary4"/>
      <sheetName val="Group"/>
      <sheetName val="Index_Inf"/>
      <sheetName val="&lt;&lt;&lt;&gt;&gt;&gt;"/>
      <sheetName val="Unit_Price4"/>
      <sheetName val="PP_Summary_Table4"/>
      <sheetName val="Data"/>
      <sheetName val="TPP_Fier4"/>
      <sheetName val="HPP_Vau_i_Dejes4"/>
      <sheetName val="HPP_Ulez_&amp;_Shkopet4"/>
      <sheetName val="HPP_Fierza4"/>
      <sheetName val="HPP_Koman4"/>
      <sheetName val="HPP_Bistrica4"/>
      <sheetName val="HPP_Tirane4"/>
      <sheetName val="Areas"/>
      <sheetName val="Summary_Fier"/>
      <sheetName val="Summary_Detailed"/>
      <sheetName val="Grand_Summary"/>
      <sheetName val="Unit_Price"/>
      <sheetName val="PP_Summary_Table"/>
      <sheetName val="TPP_Fier"/>
      <sheetName val="HPP_Vau_i_Dejes"/>
      <sheetName val="HPP_Ulez_&amp;_Shkopet"/>
      <sheetName val="HPP_Fierza"/>
      <sheetName val="HPP_Koman"/>
      <sheetName val="HPP_Bistrica"/>
      <sheetName val="HPP_Tirane"/>
      <sheetName val="Summary_Fier1"/>
      <sheetName val="Summary_Detailed1"/>
      <sheetName val="Grand_Summary1"/>
      <sheetName val="Unit_Price1"/>
      <sheetName val="PP_Summary_Table1"/>
      <sheetName val="TPP_Fier1"/>
      <sheetName val="HPP_Vau_i_Dejes1"/>
      <sheetName val="HPP_Ulez_&amp;_Shkopet1"/>
      <sheetName val="HPP_Fierza1"/>
      <sheetName val="HPP_Koman1"/>
      <sheetName val="HPP_Bistrica1"/>
      <sheetName val="HPP_Tirane1"/>
      <sheetName val="Summary_Fier2"/>
      <sheetName val="Summary_Detailed2"/>
      <sheetName val="Grand_Summary2"/>
      <sheetName val="Unit_Price2"/>
      <sheetName val="PP_Summary_Table2"/>
      <sheetName val="TPP_Fier2"/>
      <sheetName val="HPP_Vau_i_Dejes2"/>
      <sheetName val="HPP_Ulez_&amp;_Shkopet2"/>
      <sheetName val="HPP_Fierza2"/>
      <sheetName val="HPP_Koman2"/>
      <sheetName val="HPP_Bistrica2"/>
      <sheetName val="HPP_Tirane2"/>
      <sheetName val="Summary_Fier3"/>
      <sheetName val="Summary_Detailed3"/>
      <sheetName val="Grand_Summary3"/>
      <sheetName val="Unit_Price3"/>
      <sheetName val="PP_Summary_Table3"/>
      <sheetName val="TPP_Fier3"/>
      <sheetName val="HPP_Vau_i_Dejes3"/>
      <sheetName val="HPP_Ulez_&amp;_Shkopet3"/>
      <sheetName val="HPP_Fierza3"/>
      <sheetName val="HPP_Koman3"/>
      <sheetName val="HPP_Bistrica3"/>
      <sheetName val="HPP_Tirane3"/>
      <sheetName val="Summary Fier"/>
      <sheetName val="Summary Detailed"/>
      <sheetName val="Grand Summary"/>
      <sheetName val="Unit Price"/>
      <sheetName val="PP Summary Table"/>
      <sheetName val="TPP Fier"/>
      <sheetName val="HPP Vau i Dejes"/>
      <sheetName val="HPP Ulez &amp; Shkopet"/>
      <sheetName val="HPP Fierza"/>
      <sheetName val="HPP Koman"/>
      <sheetName val="HPP Bistrica"/>
      <sheetName val="HPP Tirane"/>
      <sheetName val="Summary_Fier5"/>
      <sheetName val="Summary_Detailed5"/>
      <sheetName val="Grand_Summary5"/>
      <sheetName val="Unit_Price5"/>
      <sheetName val="PP_Summary_Table5"/>
      <sheetName val="TPP_Fier5"/>
      <sheetName val="HPP_Vau_i_Dejes5"/>
      <sheetName val="HPP_Ulez_&amp;_Shkopet5"/>
      <sheetName val="HPP_Fierza5"/>
      <sheetName val="HPP_Koman5"/>
      <sheetName val="HPP_Bistrica5"/>
      <sheetName val="HPP_Tirane5"/>
      <sheetName val="Summary_Fier6"/>
      <sheetName val="Summary_Detailed6"/>
      <sheetName val="Grand_Summary6"/>
      <sheetName val="Unit_Price6"/>
      <sheetName val="PP_Summary_Table6"/>
      <sheetName val="TPP_Fier6"/>
      <sheetName val="HPP_Vau_i_Dejes6"/>
      <sheetName val="HPP_Ulez_&amp;_Shkopet6"/>
      <sheetName val="HPP_Fierza6"/>
      <sheetName val="HPP_Koman6"/>
      <sheetName val="HPP_Bistrica6"/>
      <sheetName val="HPP_Tirane6"/>
      <sheetName val="Summary_Fier7"/>
      <sheetName val="Summary_Detailed7"/>
      <sheetName val="Grand_Summary7"/>
      <sheetName val="Unit_Price7"/>
      <sheetName val="PP_Summary_Table7"/>
      <sheetName val="TPP_Fier7"/>
      <sheetName val="HPP_Vau_i_Dejes7"/>
      <sheetName val="HPP_Ulez_&amp;_Shkopet7"/>
      <sheetName val="HPP_Fierza7"/>
      <sheetName val="HPP_Koman7"/>
      <sheetName val="HPP_Bistrica7"/>
      <sheetName val="HPP_Tirane7"/>
      <sheetName val="Summary_Fier8"/>
      <sheetName val="Summary_Detailed8"/>
      <sheetName val="Grand_Summary8"/>
      <sheetName val="Unit_Price8"/>
      <sheetName val="PP_Summary_Table8"/>
      <sheetName val="TPP_Fier8"/>
      <sheetName val="HPP_Vau_i_Dejes8"/>
      <sheetName val="HPP_Ulez_&amp;_Shkopet8"/>
      <sheetName val="HPP_Fierza8"/>
      <sheetName val="HPP_Koman8"/>
      <sheetName val="HPP_Bistrica8"/>
      <sheetName val="HPP_Tirane8"/>
      <sheetName val="Summary_Fier9"/>
      <sheetName val="Summary_Detailed9"/>
      <sheetName val="Grand_Summary9"/>
      <sheetName val="Unit_Price9"/>
      <sheetName val="PP_Summary_Table9"/>
      <sheetName val="TPP_Fier9"/>
      <sheetName val="HPP_Vau_i_Dejes9"/>
      <sheetName val="HPP_Ulez_&amp;_Shkopet9"/>
      <sheetName val="HPP_Fierza9"/>
      <sheetName val="HPP_Koman9"/>
      <sheetName val="HPP_Bistrica9"/>
      <sheetName val="HPP_Tirane9"/>
      <sheetName val="Summary_Fier10"/>
      <sheetName val="Summary_Detailed10"/>
      <sheetName val="Grand_Summary10"/>
      <sheetName val="Unit_Price10"/>
      <sheetName val="PP_Summary_Table10"/>
      <sheetName val="TPP_Fier10"/>
      <sheetName val="HPP_Vau_i_Dejes10"/>
      <sheetName val="HPP_Ulez_&amp;_Shkopet10"/>
      <sheetName val="HPP_Fierza10"/>
      <sheetName val="HPP_Koman10"/>
      <sheetName val="HPP_Bistrica10"/>
      <sheetName val="HPP_Tirane10"/>
      <sheetName val="Summary_Fier11"/>
      <sheetName val="Summary_Detailed11"/>
      <sheetName val="Grand_Summary11"/>
      <sheetName val="Unit_Price11"/>
      <sheetName val="PP_Summary_Table11"/>
      <sheetName val="TPP_Fier11"/>
      <sheetName val="HPP_Vau_i_Dejes11"/>
      <sheetName val="HPP_Ulez_&amp;_Shkopet11"/>
      <sheetName val="HPP_Fierza11"/>
      <sheetName val="HPP_Koman11"/>
      <sheetName val="HPP_Bistrica11"/>
      <sheetName val="HPP_Tirane11"/>
      <sheetName val="Summary_Fier12"/>
      <sheetName val="Summary_Detailed12"/>
      <sheetName val="Grand_Summary12"/>
      <sheetName val="Unit_Price12"/>
      <sheetName val="PP_Summary_Table12"/>
      <sheetName val="TPP_Fier12"/>
      <sheetName val="HPP_Vau_i_Dejes12"/>
      <sheetName val="HPP_Ulez_&amp;_Shkopet12"/>
      <sheetName val="HPP_Fierza12"/>
      <sheetName val="HPP_Koman12"/>
      <sheetName val="HPP_Bistrica12"/>
      <sheetName val="HPP_Tirane12"/>
      <sheetName val="Summary_Fier13"/>
      <sheetName val="Summary_Detailed13"/>
      <sheetName val="Grand_Summary13"/>
      <sheetName val="Unit_Price13"/>
      <sheetName val="PP_Summary_Table13"/>
      <sheetName val="TPP_Fier13"/>
      <sheetName val="HPP_Vau_i_Dejes13"/>
      <sheetName val="HPP_Ulez_&amp;_Shkopet13"/>
      <sheetName val="HPP_Fierza13"/>
      <sheetName val="HPP_Koman13"/>
      <sheetName val="HPP_Bistrica13"/>
      <sheetName val="HPP_Tirane13"/>
      <sheetName val="Summary_Fier15"/>
      <sheetName val="Summary_Detailed15"/>
      <sheetName val="Grand_Summary15"/>
      <sheetName val="Unit_Price15"/>
      <sheetName val="PP_Summary_Table15"/>
      <sheetName val="TPP_Fier15"/>
      <sheetName val="HPP_Vau_i_Dejes15"/>
      <sheetName val="HPP_Ulez_&amp;_Shkopet15"/>
      <sheetName val="HPP_Fierza15"/>
      <sheetName val="HPP_Koman15"/>
      <sheetName val="HPP_Bistrica15"/>
      <sheetName val="HPP_Tirane15"/>
      <sheetName val="Summary_Fier14"/>
      <sheetName val="Summary_Detailed14"/>
      <sheetName val="Grand_Summary14"/>
      <sheetName val="Unit_Price14"/>
      <sheetName val="PP_Summary_Table14"/>
      <sheetName val="TPP_Fier14"/>
      <sheetName val="HPP_Vau_i_Dejes14"/>
      <sheetName val="HPP_Ulez_&amp;_Shkopet14"/>
      <sheetName val="HPP_Fierza14"/>
      <sheetName val="HPP_Koman14"/>
      <sheetName val="HPP_Bistrica14"/>
      <sheetName val="HPP_Tirane14"/>
      <sheetName val="Summary_Fier16"/>
      <sheetName val="Summary_Detailed16"/>
      <sheetName val="Grand_Summary16"/>
      <sheetName val="Unit_Price16"/>
      <sheetName val="PP_Summary_Table16"/>
      <sheetName val="TPP_Fier16"/>
      <sheetName val="HPP_Vau_i_Dejes16"/>
      <sheetName val="HPP_Ulez_&amp;_Shkopet16"/>
      <sheetName val="HPP_Fierza16"/>
      <sheetName val="HPP_Koman16"/>
      <sheetName val="HPP_Bistrica16"/>
      <sheetName val="HPP_Tirane16"/>
      <sheetName val="Summary_Fier17"/>
      <sheetName val="Summary_Detailed17"/>
      <sheetName val="Grand_Summary17"/>
      <sheetName val="Unit_Price17"/>
      <sheetName val="PP_Summary_Table17"/>
      <sheetName val="TPP_Fier17"/>
      <sheetName val="HPP_Vau_i_Dejes17"/>
      <sheetName val="HPP_Ulez_&amp;_Shkopet17"/>
      <sheetName val="HPP_Fierza17"/>
      <sheetName val="HPP_Koman17"/>
      <sheetName val="HPP_Bistrica17"/>
      <sheetName val="HPP_Tirane17"/>
      <sheetName val="Summary_Fier18"/>
      <sheetName val="Summary_Detailed18"/>
      <sheetName val="Grand_Summary18"/>
      <sheetName val="Unit_Price18"/>
      <sheetName val="PP_Summary_Table18"/>
      <sheetName val="TPP_Fier18"/>
      <sheetName val="HPP_Vau_i_Dejes18"/>
      <sheetName val="HPP_Ulez_&amp;_Shkopet18"/>
      <sheetName val="HPP_Fierza18"/>
      <sheetName val="HPP_Koman18"/>
      <sheetName val="HPP_Bistrica18"/>
      <sheetName val="HPP_Tirane18"/>
      <sheetName val="Summary_Fier23"/>
      <sheetName val="Summary_Detailed23"/>
      <sheetName val="Grand_Summary23"/>
      <sheetName val="Unit_Price23"/>
      <sheetName val="PP_Summary_Table23"/>
      <sheetName val="TPP_Fier23"/>
      <sheetName val="HPP_Vau_i_Dejes23"/>
      <sheetName val="HPP_Ulez_&amp;_Shkopet23"/>
      <sheetName val="HPP_Fierza23"/>
      <sheetName val="HPP_Koman23"/>
      <sheetName val="HPP_Bistrica23"/>
      <sheetName val="HPP_Tirane23"/>
      <sheetName val="Summary_Fier19"/>
      <sheetName val="Summary_Detailed19"/>
      <sheetName val="Grand_Summary19"/>
      <sheetName val="Unit_Price19"/>
      <sheetName val="PP_Summary_Table19"/>
      <sheetName val="TPP_Fier19"/>
      <sheetName val="HPP_Vau_i_Dejes19"/>
      <sheetName val="HPP_Ulez_&amp;_Shkopet19"/>
      <sheetName val="HPP_Fierza19"/>
      <sheetName val="HPP_Koman19"/>
      <sheetName val="HPP_Bistrica19"/>
      <sheetName val="HPP_Tirane19"/>
      <sheetName val="Summary_Fier20"/>
      <sheetName val="Summary_Detailed20"/>
      <sheetName val="Grand_Summary20"/>
      <sheetName val="Unit_Price20"/>
      <sheetName val="PP_Summary_Table20"/>
      <sheetName val="TPP_Fier20"/>
      <sheetName val="HPP_Vau_i_Dejes20"/>
      <sheetName val="HPP_Ulez_&amp;_Shkopet20"/>
      <sheetName val="HPP_Fierza20"/>
      <sheetName val="HPP_Koman20"/>
      <sheetName val="HPP_Bistrica20"/>
      <sheetName val="HPP_Tirane20"/>
      <sheetName val="Summary_Fier21"/>
      <sheetName val="Summary_Detailed21"/>
      <sheetName val="Grand_Summary21"/>
      <sheetName val="Unit_Price21"/>
      <sheetName val="PP_Summary_Table21"/>
      <sheetName val="TPP_Fier21"/>
      <sheetName val="HPP_Vau_i_Dejes21"/>
      <sheetName val="HPP_Ulez_&amp;_Shkopet21"/>
      <sheetName val="HPP_Fierza21"/>
      <sheetName val="HPP_Koman21"/>
      <sheetName val="HPP_Bistrica21"/>
      <sheetName val="HPP_Tirane21"/>
      <sheetName val="Summary_Fier22"/>
      <sheetName val="Summary_Detailed22"/>
      <sheetName val="Grand_Summary22"/>
      <sheetName val="Unit_Price22"/>
      <sheetName val="PP_Summary_Table22"/>
      <sheetName val="TPP_Fier22"/>
      <sheetName val="HPP_Vau_i_Dejes22"/>
      <sheetName val="HPP_Ulez_&amp;_Shkopet22"/>
      <sheetName val="HPP_Fierza22"/>
      <sheetName val="HPP_Koman22"/>
      <sheetName val="HPP_Bistrica22"/>
      <sheetName val="HPP_Tirane22"/>
      <sheetName val="Summary_Fier24"/>
      <sheetName val="Summary_Detailed24"/>
      <sheetName val="Grand_Summary24"/>
      <sheetName val="Unit_Price24"/>
      <sheetName val="PP_Summary_Table24"/>
      <sheetName val="TPP_Fier24"/>
      <sheetName val="HPP_Vau_i_Dejes24"/>
      <sheetName val="HPP_Ulez_&amp;_Shkopet24"/>
      <sheetName val="HPP_Fierza24"/>
      <sheetName val="HPP_Koman24"/>
      <sheetName val="HPP_Bistrica24"/>
      <sheetName val="HPP_Tirane24"/>
      <sheetName val="Summary_Fier25"/>
      <sheetName val="Summary_Detailed25"/>
      <sheetName val="Grand_Summary25"/>
      <sheetName val="Unit_Price25"/>
      <sheetName val="PP_Summary_Table25"/>
      <sheetName val="TPP_Fier25"/>
      <sheetName val="HPP_Vau_i_Dejes25"/>
      <sheetName val="HPP_Ulez_&amp;_Shkopet25"/>
      <sheetName val="HPP_Fierza25"/>
      <sheetName val="HPP_Koman25"/>
      <sheetName val="HPP_Bistrica25"/>
      <sheetName val="HPP_Tirane25"/>
      <sheetName val="Summary_Fier26"/>
      <sheetName val="Summary_Detailed26"/>
      <sheetName val="Grand_Summary26"/>
      <sheetName val="Unit_Price26"/>
      <sheetName val="PP_Summary_Table26"/>
      <sheetName val="TPP_Fier26"/>
      <sheetName val="HPP_Vau_i_Dejes26"/>
      <sheetName val="HPP_Ulez_&amp;_Shkopet26"/>
      <sheetName val="HPP_Fierza26"/>
      <sheetName val="HPP_Koman26"/>
      <sheetName val="HPP_Bistrica26"/>
      <sheetName val="HPP_Tirane26"/>
      <sheetName val="Summary_Fier27"/>
      <sheetName val="Summary_Detailed27"/>
      <sheetName val="Grand_Summary27"/>
      <sheetName val="Unit_Price27"/>
      <sheetName val="PP_Summary_Table27"/>
      <sheetName val="TPP_Fier27"/>
      <sheetName val="HPP_Vau_i_Dejes27"/>
      <sheetName val="HPP_Ulez_&amp;_Shkopet27"/>
      <sheetName val="HPP_Fierza27"/>
      <sheetName val="HPP_Koman27"/>
      <sheetName val="HPP_Bistrica27"/>
      <sheetName val="HPP_Tirane27"/>
      <sheetName val="Summary_Fier28"/>
      <sheetName val="Summary_Detailed28"/>
      <sheetName val="Grand_Summary28"/>
      <sheetName val="Unit_Price28"/>
      <sheetName val="PP_Summary_Table28"/>
      <sheetName val="TPP_Fier28"/>
      <sheetName val="HPP_Vau_i_Dejes28"/>
      <sheetName val="HPP_Ulez_&amp;_Shkopet28"/>
      <sheetName val="HPP_Fierza28"/>
      <sheetName val="HPP_Koman28"/>
      <sheetName val="HPP_Bistrica28"/>
      <sheetName val="HPP_Tirane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2F2F2"/>
  </sheetPr>
  <dimension ref="A2:R1000"/>
  <sheetViews>
    <sheetView workbookViewId="0">
      <selection activeCell="T7" sqref="T7"/>
    </sheetView>
  </sheetViews>
  <sheetFormatPr defaultColWidth="14.42578125" defaultRowHeight="15" customHeight="1" x14ac:dyDescent="0.25"/>
  <cols>
    <col min="1" max="1" width="7.140625" customWidth="1"/>
    <col min="2" max="2" width="26.85546875" customWidth="1"/>
    <col min="3" max="3" width="16.85546875" customWidth="1"/>
    <col min="4" max="4" width="17.28515625" customWidth="1"/>
    <col min="5" max="5" width="20.42578125" customWidth="1"/>
    <col min="6" max="7" width="8.85546875" customWidth="1"/>
    <col min="8" max="11" width="14" customWidth="1"/>
    <col min="12" max="13" width="11.7109375" customWidth="1"/>
    <col min="14" max="17" width="8.85546875" customWidth="1"/>
    <col min="18" max="18" width="17.140625" customWidth="1"/>
    <col min="19" max="26" width="8.85546875" customWidth="1"/>
  </cols>
  <sheetData>
    <row r="2" spans="1:18" ht="18.75" x14ac:dyDescent="0.3">
      <c r="A2" s="281" t="s">
        <v>168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</row>
    <row r="3" spans="1:18" ht="18.75" x14ac:dyDescent="0.3">
      <c r="A3" s="283" t="s">
        <v>0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</row>
    <row r="5" spans="1:18" ht="15" customHeight="1" x14ac:dyDescent="0.25">
      <c r="A5" s="284" t="s">
        <v>1</v>
      </c>
      <c r="B5" s="284" t="s">
        <v>2</v>
      </c>
      <c r="C5" s="284" t="s">
        <v>3</v>
      </c>
      <c r="D5" s="284" t="s">
        <v>4</v>
      </c>
      <c r="E5" s="276" t="s">
        <v>5</v>
      </c>
      <c r="F5" s="276" t="s">
        <v>6</v>
      </c>
      <c r="G5" s="279" t="s">
        <v>7</v>
      </c>
      <c r="H5" s="274" t="s">
        <v>8</v>
      </c>
      <c r="I5" s="275"/>
      <c r="J5" s="280" t="s">
        <v>9</v>
      </c>
      <c r="K5" s="275"/>
      <c r="L5" s="274" t="s">
        <v>10</v>
      </c>
      <c r="M5" s="275"/>
      <c r="N5" s="285" t="s">
        <v>11</v>
      </c>
      <c r="O5" s="286"/>
      <c r="P5" s="286"/>
      <c r="Q5" s="275"/>
      <c r="R5" s="279" t="s">
        <v>12</v>
      </c>
    </row>
    <row r="6" spans="1:18" ht="15" customHeight="1" x14ac:dyDescent="0.25">
      <c r="A6" s="277"/>
      <c r="B6" s="277"/>
      <c r="C6" s="277"/>
      <c r="D6" s="277"/>
      <c r="E6" s="277"/>
      <c r="F6" s="277"/>
      <c r="G6" s="277"/>
      <c r="H6" s="284" t="s">
        <v>13</v>
      </c>
      <c r="I6" s="284" t="s">
        <v>14</v>
      </c>
      <c r="J6" s="284" t="s">
        <v>13</v>
      </c>
      <c r="K6" s="284" t="s">
        <v>14</v>
      </c>
      <c r="L6" s="284" t="s">
        <v>13</v>
      </c>
      <c r="M6" s="284" t="s">
        <v>14</v>
      </c>
      <c r="N6" s="274" t="s">
        <v>15</v>
      </c>
      <c r="O6" s="275"/>
      <c r="P6" s="274" t="s">
        <v>16</v>
      </c>
      <c r="Q6" s="275"/>
      <c r="R6" s="277"/>
    </row>
    <row r="7" spans="1:18" x14ac:dyDescent="0.25">
      <c r="A7" s="278"/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" t="s">
        <v>13</v>
      </c>
      <c r="O7" s="2" t="s">
        <v>14</v>
      </c>
      <c r="P7" s="2" t="s">
        <v>13</v>
      </c>
      <c r="Q7" s="2" t="s">
        <v>14</v>
      </c>
      <c r="R7" s="278"/>
    </row>
    <row r="8" spans="1:18" x14ac:dyDescent="0.25">
      <c r="A8" s="3">
        <v>1</v>
      </c>
      <c r="B8" s="4" t="s">
        <v>17</v>
      </c>
      <c r="C8" s="4" t="s">
        <v>18</v>
      </c>
      <c r="D8" s="4" t="s">
        <v>19</v>
      </c>
      <c r="E8" s="4"/>
      <c r="F8" s="5" t="s">
        <v>20</v>
      </c>
      <c r="G8" s="6">
        <v>2000</v>
      </c>
      <c r="H8" s="3">
        <v>5</v>
      </c>
      <c r="I8" s="6">
        <f t="shared" ref="I8:I38" si="0">G8*H8</f>
        <v>10000</v>
      </c>
      <c r="J8" s="3">
        <v>6</v>
      </c>
      <c r="K8" s="6">
        <f t="shared" ref="K8:K38" si="1">J8*G8</f>
        <v>12000</v>
      </c>
      <c r="L8" s="3"/>
      <c r="M8" s="3">
        <f t="shared" ref="M8:M38" si="2">G8*L8</f>
        <v>0</v>
      </c>
      <c r="N8" s="3">
        <f t="shared" ref="N8:O8" si="3">IF(H8-J8&lt;0,0,H8-J8)</f>
        <v>0</v>
      </c>
      <c r="O8" s="3">
        <f t="shared" si="3"/>
        <v>0</v>
      </c>
      <c r="P8" s="3">
        <f t="shared" ref="P8:Q8" si="4">IF(J8-H8&lt;0,0,J8-H8)</f>
        <v>1</v>
      </c>
      <c r="Q8" s="6">
        <f t="shared" si="4"/>
        <v>2000</v>
      </c>
      <c r="R8" s="3"/>
    </row>
    <row r="9" spans="1:18" x14ac:dyDescent="0.25">
      <c r="A9" s="3">
        <v>2</v>
      </c>
      <c r="B9" s="3" t="s">
        <v>21</v>
      </c>
      <c r="C9" s="4" t="s">
        <v>22</v>
      </c>
      <c r="D9" s="3" t="s">
        <v>19</v>
      </c>
      <c r="E9" s="3"/>
      <c r="F9" s="5" t="s">
        <v>20</v>
      </c>
      <c r="G9" s="6">
        <v>40000</v>
      </c>
      <c r="H9" s="3">
        <v>2</v>
      </c>
      <c r="I9" s="6">
        <f t="shared" si="0"/>
        <v>80000</v>
      </c>
      <c r="J9" s="3">
        <v>1</v>
      </c>
      <c r="K9" s="6">
        <f t="shared" si="1"/>
        <v>40000</v>
      </c>
      <c r="L9" s="3"/>
      <c r="M9" s="3">
        <f t="shared" si="2"/>
        <v>0</v>
      </c>
      <c r="N9" s="3">
        <f t="shared" ref="N9:N38" si="5">IF(H9-J9&lt;0,0,H9-J9)</f>
        <v>1</v>
      </c>
      <c r="O9" s="6">
        <f t="shared" ref="O9:O38" si="6">I9-K9</f>
        <v>40000</v>
      </c>
      <c r="P9" s="3">
        <f t="shared" ref="P9:Q9" si="7">IF(J9-H9&lt;0,0,J9-H9)</f>
        <v>0</v>
      </c>
      <c r="Q9" s="3">
        <f t="shared" si="7"/>
        <v>0</v>
      </c>
      <c r="R9" s="3"/>
    </row>
    <row r="10" spans="1:18" x14ac:dyDescent="0.25">
      <c r="A10" s="3">
        <v>3</v>
      </c>
      <c r="B10" s="3" t="s">
        <v>23</v>
      </c>
      <c r="C10" s="4" t="s">
        <v>18</v>
      </c>
      <c r="D10" s="3" t="s">
        <v>24</v>
      </c>
      <c r="E10" s="3"/>
      <c r="F10" s="5" t="s">
        <v>20</v>
      </c>
      <c r="G10" s="6">
        <v>5000</v>
      </c>
      <c r="H10" s="3">
        <v>200</v>
      </c>
      <c r="I10" s="6">
        <f t="shared" si="0"/>
        <v>1000000</v>
      </c>
      <c r="J10" s="3">
        <v>199</v>
      </c>
      <c r="K10" s="6">
        <f t="shared" si="1"/>
        <v>995000</v>
      </c>
      <c r="L10" s="3"/>
      <c r="M10" s="3">
        <f t="shared" si="2"/>
        <v>0</v>
      </c>
      <c r="N10" s="3">
        <f t="shared" si="5"/>
        <v>1</v>
      </c>
      <c r="O10" s="6">
        <f t="shared" si="6"/>
        <v>5000</v>
      </c>
      <c r="P10" s="3">
        <f t="shared" ref="P10:Q10" si="8">IF(J10-H10&lt;0,0,J10-H10)</f>
        <v>0</v>
      </c>
      <c r="Q10" s="3">
        <f t="shared" si="8"/>
        <v>0</v>
      </c>
      <c r="R10" s="3"/>
    </row>
    <row r="11" spans="1:18" x14ac:dyDescent="0.25">
      <c r="A11" s="3">
        <v>4</v>
      </c>
      <c r="B11" s="3" t="s">
        <v>25</v>
      </c>
      <c r="C11" s="3" t="s">
        <v>26</v>
      </c>
      <c r="D11" s="3" t="s">
        <v>19</v>
      </c>
      <c r="E11" s="3" t="s">
        <v>27</v>
      </c>
      <c r="F11" s="5" t="s">
        <v>20</v>
      </c>
      <c r="G11" s="6">
        <v>35000</v>
      </c>
      <c r="H11" s="3">
        <v>1</v>
      </c>
      <c r="I11" s="6">
        <f t="shared" si="0"/>
        <v>35000</v>
      </c>
      <c r="J11" s="3">
        <v>1</v>
      </c>
      <c r="K11" s="6">
        <f t="shared" si="1"/>
        <v>35000</v>
      </c>
      <c r="L11" s="3"/>
      <c r="M11" s="3">
        <f t="shared" si="2"/>
        <v>0</v>
      </c>
      <c r="N11" s="3">
        <f t="shared" si="5"/>
        <v>0</v>
      </c>
      <c r="O11" s="6">
        <f t="shared" si="6"/>
        <v>0</v>
      </c>
      <c r="P11" s="3">
        <f t="shared" ref="P11:Q11" si="9">IF(J11-H11&lt;0,0,J11-H11)</f>
        <v>0</v>
      </c>
      <c r="Q11" s="6">
        <f t="shared" si="9"/>
        <v>0</v>
      </c>
      <c r="R11" s="3"/>
    </row>
    <row r="12" spans="1:18" x14ac:dyDescent="0.25">
      <c r="A12" s="3">
        <v>5</v>
      </c>
      <c r="B12" s="3" t="s">
        <v>25</v>
      </c>
      <c r="C12" s="3" t="s">
        <v>26</v>
      </c>
      <c r="D12" s="3" t="s">
        <v>19</v>
      </c>
      <c r="E12" s="3" t="s">
        <v>28</v>
      </c>
      <c r="F12" s="5" t="s">
        <v>20</v>
      </c>
      <c r="G12" s="6">
        <v>35000</v>
      </c>
      <c r="H12" s="3">
        <v>1</v>
      </c>
      <c r="I12" s="6">
        <f t="shared" si="0"/>
        <v>35000</v>
      </c>
      <c r="J12" s="3">
        <v>1</v>
      </c>
      <c r="K12" s="6">
        <f t="shared" si="1"/>
        <v>35000</v>
      </c>
      <c r="L12" s="3"/>
      <c r="M12" s="3">
        <f t="shared" si="2"/>
        <v>0</v>
      </c>
      <c r="N12" s="3">
        <f t="shared" si="5"/>
        <v>0</v>
      </c>
      <c r="O12" s="6">
        <f t="shared" si="6"/>
        <v>0</v>
      </c>
      <c r="P12" s="3">
        <f t="shared" ref="P12:Q12" si="10">IF(J12-H12&lt;0,0,J12-H12)</f>
        <v>0</v>
      </c>
      <c r="Q12" s="6">
        <f t="shared" si="10"/>
        <v>0</v>
      </c>
      <c r="R12" s="3"/>
    </row>
    <row r="13" spans="1:18" x14ac:dyDescent="0.25">
      <c r="A13" s="3">
        <v>6</v>
      </c>
      <c r="B13" s="3" t="s">
        <v>25</v>
      </c>
      <c r="C13" s="3" t="s">
        <v>26</v>
      </c>
      <c r="D13" s="3" t="s">
        <v>19</v>
      </c>
      <c r="E13" s="3" t="s">
        <v>29</v>
      </c>
      <c r="F13" s="5" t="s">
        <v>20</v>
      </c>
      <c r="G13" s="6">
        <v>35000</v>
      </c>
      <c r="H13" s="3">
        <v>1</v>
      </c>
      <c r="I13" s="6">
        <f t="shared" si="0"/>
        <v>35000</v>
      </c>
      <c r="J13" s="3">
        <v>1</v>
      </c>
      <c r="K13" s="6">
        <f t="shared" si="1"/>
        <v>35000</v>
      </c>
      <c r="L13" s="3"/>
      <c r="M13" s="3">
        <f t="shared" si="2"/>
        <v>0</v>
      </c>
      <c r="N13" s="3">
        <f t="shared" si="5"/>
        <v>0</v>
      </c>
      <c r="O13" s="6">
        <f t="shared" si="6"/>
        <v>0</v>
      </c>
      <c r="P13" s="3">
        <f t="shared" ref="P13:Q13" si="11">IF(J13-H13&lt;0,0,J13-H13)</f>
        <v>0</v>
      </c>
      <c r="Q13" s="6">
        <f t="shared" si="11"/>
        <v>0</v>
      </c>
      <c r="R13" s="3"/>
    </row>
    <row r="14" spans="1:18" x14ac:dyDescent="0.25">
      <c r="A14" s="3">
        <v>7</v>
      </c>
      <c r="B14" s="3" t="s">
        <v>25</v>
      </c>
      <c r="C14" s="3" t="s">
        <v>26</v>
      </c>
      <c r="D14" s="3" t="s">
        <v>19</v>
      </c>
      <c r="E14" s="3" t="s">
        <v>30</v>
      </c>
      <c r="F14" s="5" t="s">
        <v>20</v>
      </c>
      <c r="G14" s="6">
        <v>35000</v>
      </c>
      <c r="H14" s="3"/>
      <c r="I14" s="6">
        <f t="shared" si="0"/>
        <v>0</v>
      </c>
      <c r="J14" s="3"/>
      <c r="K14" s="6">
        <f t="shared" si="1"/>
        <v>0</v>
      </c>
      <c r="L14" s="3"/>
      <c r="M14" s="3">
        <f t="shared" si="2"/>
        <v>0</v>
      </c>
      <c r="N14" s="3">
        <f t="shared" si="5"/>
        <v>0</v>
      </c>
      <c r="O14" s="6">
        <f t="shared" si="6"/>
        <v>0</v>
      </c>
      <c r="P14" s="3">
        <f t="shared" ref="P14:Q14" si="12">IF(J14-H14&lt;0,0,J14-H14)</f>
        <v>0</v>
      </c>
      <c r="Q14" s="6">
        <f t="shared" si="12"/>
        <v>0</v>
      </c>
      <c r="R14" s="3"/>
    </row>
    <row r="15" spans="1:18" x14ac:dyDescent="0.25">
      <c r="A15" s="3">
        <v>8</v>
      </c>
      <c r="B15" s="3" t="s">
        <v>25</v>
      </c>
      <c r="C15" s="3" t="s">
        <v>26</v>
      </c>
      <c r="D15" s="3" t="s">
        <v>19</v>
      </c>
      <c r="E15" s="3" t="s">
        <v>31</v>
      </c>
      <c r="F15" s="5" t="s">
        <v>20</v>
      </c>
      <c r="G15" s="6">
        <v>35000</v>
      </c>
      <c r="H15" s="3">
        <v>1</v>
      </c>
      <c r="I15" s="6">
        <f t="shared" si="0"/>
        <v>35000</v>
      </c>
      <c r="J15" s="3">
        <v>1</v>
      </c>
      <c r="K15" s="6">
        <f t="shared" si="1"/>
        <v>35000</v>
      </c>
      <c r="L15" s="3"/>
      <c r="M15" s="3">
        <f t="shared" si="2"/>
        <v>0</v>
      </c>
      <c r="N15" s="3">
        <f t="shared" si="5"/>
        <v>0</v>
      </c>
      <c r="O15" s="6">
        <f t="shared" si="6"/>
        <v>0</v>
      </c>
      <c r="P15" s="3">
        <f t="shared" ref="P15:Q15" si="13">IF(J15-H15&lt;0,0,J15-H15)</f>
        <v>0</v>
      </c>
      <c r="Q15" s="6">
        <f t="shared" si="13"/>
        <v>0</v>
      </c>
      <c r="R15" s="3"/>
    </row>
    <row r="16" spans="1:18" x14ac:dyDescent="0.25">
      <c r="A16" s="3">
        <v>9</v>
      </c>
      <c r="B16" s="3" t="s">
        <v>25</v>
      </c>
      <c r="C16" s="3" t="s">
        <v>26</v>
      </c>
      <c r="D16" s="3" t="s">
        <v>19</v>
      </c>
      <c r="E16" s="3" t="s">
        <v>32</v>
      </c>
      <c r="F16" s="5" t="s">
        <v>20</v>
      </c>
      <c r="G16" s="6">
        <v>35000</v>
      </c>
      <c r="H16" s="3">
        <v>2</v>
      </c>
      <c r="I16" s="6">
        <f t="shared" si="0"/>
        <v>70000</v>
      </c>
      <c r="J16" s="3">
        <v>2</v>
      </c>
      <c r="K16" s="6">
        <f t="shared" si="1"/>
        <v>70000</v>
      </c>
      <c r="L16" s="3"/>
      <c r="M16" s="3">
        <f t="shared" si="2"/>
        <v>0</v>
      </c>
      <c r="N16" s="3">
        <f t="shared" si="5"/>
        <v>0</v>
      </c>
      <c r="O16" s="6">
        <f t="shared" si="6"/>
        <v>0</v>
      </c>
      <c r="P16" s="3">
        <f t="shared" ref="P16:Q16" si="14">IF(J16-H16&lt;0,0,J16-H16)</f>
        <v>0</v>
      </c>
      <c r="Q16" s="6">
        <f t="shared" si="14"/>
        <v>0</v>
      </c>
      <c r="R16" s="3"/>
    </row>
    <row r="17" spans="1:18" x14ac:dyDescent="0.25">
      <c r="A17" s="3">
        <v>10</v>
      </c>
      <c r="B17" s="3" t="s">
        <v>25</v>
      </c>
      <c r="C17" s="3" t="s">
        <v>26</v>
      </c>
      <c r="D17" s="3" t="s">
        <v>19</v>
      </c>
      <c r="E17" s="3" t="s">
        <v>33</v>
      </c>
      <c r="F17" s="5" t="s">
        <v>20</v>
      </c>
      <c r="G17" s="6">
        <v>35000</v>
      </c>
      <c r="H17" s="3">
        <v>2</v>
      </c>
      <c r="I17" s="6">
        <f t="shared" si="0"/>
        <v>70000</v>
      </c>
      <c r="J17" s="3">
        <v>2</v>
      </c>
      <c r="K17" s="6">
        <f t="shared" si="1"/>
        <v>70000</v>
      </c>
      <c r="L17" s="3"/>
      <c r="M17" s="3">
        <f t="shared" si="2"/>
        <v>0</v>
      </c>
      <c r="N17" s="3">
        <f t="shared" si="5"/>
        <v>0</v>
      </c>
      <c r="O17" s="6">
        <f t="shared" si="6"/>
        <v>0</v>
      </c>
      <c r="P17" s="3">
        <f t="shared" ref="P17:Q17" si="15">IF(J17-H17&lt;0,0,J17-H17)</f>
        <v>0</v>
      </c>
      <c r="Q17" s="6">
        <f t="shared" si="15"/>
        <v>0</v>
      </c>
      <c r="R17" s="3"/>
    </row>
    <row r="18" spans="1:18" x14ac:dyDescent="0.25">
      <c r="A18" s="3">
        <v>11</v>
      </c>
      <c r="B18" s="4" t="s">
        <v>25</v>
      </c>
      <c r="C18" s="3" t="s">
        <v>26</v>
      </c>
      <c r="D18" s="4" t="s">
        <v>19</v>
      </c>
      <c r="E18" s="4" t="s">
        <v>34</v>
      </c>
      <c r="F18" s="5" t="s">
        <v>20</v>
      </c>
      <c r="G18" s="6">
        <v>350000</v>
      </c>
      <c r="H18" s="3">
        <v>1</v>
      </c>
      <c r="I18" s="6">
        <f t="shared" si="0"/>
        <v>350000</v>
      </c>
      <c r="J18" s="3">
        <v>1</v>
      </c>
      <c r="K18" s="6">
        <f t="shared" si="1"/>
        <v>350000</v>
      </c>
      <c r="L18" s="3"/>
      <c r="M18" s="3">
        <f t="shared" si="2"/>
        <v>0</v>
      </c>
      <c r="N18" s="3">
        <f t="shared" si="5"/>
        <v>0</v>
      </c>
      <c r="O18" s="6">
        <f t="shared" si="6"/>
        <v>0</v>
      </c>
      <c r="P18" s="3">
        <f t="shared" ref="P18:Q18" si="16">IF(J18-H18&lt;0,0,J18-H18)</f>
        <v>0</v>
      </c>
      <c r="Q18" s="6">
        <f t="shared" si="16"/>
        <v>0</v>
      </c>
      <c r="R18" s="3"/>
    </row>
    <row r="19" spans="1:18" x14ac:dyDescent="0.25">
      <c r="A19" s="3">
        <v>12</v>
      </c>
      <c r="B19" s="3" t="s">
        <v>25</v>
      </c>
      <c r="C19" s="3" t="s">
        <v>26</v>
      </c>
      <c r="D19" s="3" t="s">
        <v>19</v>
      </c>
      <c r="E19" s="3" t="s">
        <v>35</v>
      </c>
      <c r="F19" s="5" t="s">
        <v>20</v>
      </c>
      <c r="G19" s="6">
        <v>35000</v>
      </c>
      <c r="H19" s="3">
        <v>1</v>
      </c>
      <c r="I19" s="6">
        <f t="shared" si="0"/>
        <v>35000</v>
      </c>
      <c r="J19" s="3">
        <v>1</v>
      </c>
      <c r="K19" s="6">
        <f t="shared" si="1"/>
        <v>35000</v>
      </c>
      <c r="L19" s="3"/>
      <c r="M19" s="3">
        <f t="shared" si="2"/>
        <v>0</v>
      </c>
      <c r="N19" s="3">
        <f t="shared" si="5"/>
        <v>0</v>
      </c>
      <c r="O19" s="6">
        <f t="shared" si="6"/>
        <v>0</v>
      </c>
      <c r="P19" s="3">
        <f t="shared" ref="P19:Q19" si="17">IF(J19-H19&lt;0,0,J19-H19)</f>
        <v>0</v>
      </c>
      <c r="Q19" s="6">
        <f t="shared" si="17"/>
        <v>0</v>
      </c>
      <c r="R19" s="3"/>
    </row>
    <row r="20" spans="1:18" x14ac:dyDescent="0.25">
      <c r="A20" s="3">
        <v>13</v>
      </c>
      <c r="B20" s="4" t="s">
        <v>25</v>
      </c>
      <c r="C20" s="3" t="s">
        <v>26</v>
      </c>
      <c r="D20" s="4" t="s">
        <v>19</v>
      </c>
      <c r="E20" s="4" t="s">
        <v>36</v>
      </c>
      <c r="F20" s="5" t="s">
        <v>20</v>
      </c>
      <c r="G20" s="6">
        <v>35000</v>
      </c>
      <c r="H20" s="3">
        <v>1</v>
      </c>
      <c r="I20" s="6">
        <f t="shared" si="0"/>
        <v>35000</v>
      </c>
      <c r="J20" s="3">
        <v>1</v>
      </c>
      <c r="K20" s="6">
        <f t="shared" si="1"/>
        <v>35000</v>
      </c>
      <c r="L20" s="3"/>
      <c r="M20" s="3">
        <f t="shared" si="2"/>
        <v>0</v>
      </c>
      <c r="N20" s="3">
        <f t="shared" si="5"/>
        <v>0</v>
      </c>
      <c r="O20" s="6">
        <f t="shared" si="6"/>
        <v>0</v>
      </c>
      <c r="P20" s="3">
        <f t="shared" ref="P20:Q20" si="18">IF(J20-H20&lt;0,0,J20-H20)</f>
        <v>0</v>
      </c>
      <c r="Q20" s="6">
        <f t="shared" si="18"/>
        <v>0</v>
      </c>
      <c r="R20" s="3"/>
    </row>
    <row r="21" spans="1:18" ht="15.75" customHeight="1" x14ac:dyDescent="0.25">
      <c r="A21" s="3">
        <v>14</v>
      </c>
      <c r="B21" s="3" t="s">
        <v>25</v>
      </c>
      <c r="C21" s="3" t="s">
        <v>26</v>
      </c>
      <c r="D21" s="3" t="s">
        <v>19</v>
      </c>
      <c r="E21" s="3" t="s">
        <v>37</v>
      </c>
      <c r="F21" s="5" t="s">
        <v>20</v>
      </c>
      <c r="G21" s="6">
        <v>35000</v>
      </c>
      <c r="H21" s="3">
        <v>2</v>
      </c>
      <c r="I21" s="6">
        <f t="shared" si="0"/>
        <v>70000</v>
      </c>
      <c r="J21" s="3">
        <v>2</v>
      </c>
      <c r="K21" s="6">
        <f t="shared" si="1"/>
        <v>70000</v>
      </c>
      <c r="L21" s="3"/>
      <c r="M21" s="3">
        <f t="shared" si="2"/>
        <v>0</v>
      </c>
      <c r="N21" s="3">
        <f t="shared" si="5"/>
        <v>0</v>
      </c>
      <c r="O21" s="6">
        <f t="shared" si="6"/>
        <v>0</v>
      </c>
      <c r="P21" s="3">
        <f t="shared" ref="P21:Q21" si="19">IF(J21-H21&lt;0,0,J21-H21)</f>
        <v>0</v>
      </c>
      <c r="Q21" s="6">
        <f t="shared" si="19"/>
        <v>0</v>
      </c>
      <c r="R21" s="3"/>
    </row>
    <row r="22" spans="1:18" ht="15.75" customHeight="1" x14ac:dyDescent="0.25">
      <c r="A22" s="3">
        <v>15</v>
      </c>
      <c r="B22" s="3" t="s">
        <v>25</v>
      </c>
      <c r="C22" s="3" t="s">
        <v>26</v>
      </c>
      <c r="D22" s="3" t="s">
        <v>19</v>
      </c>
      <c r="E22" s="3" t="s">
        <v>38</v>
      </c>
      <c r="F22" s="5" t="s">
        <v>20</v>
      </c>
      <c r="G22" s="6">
        <v>35000</v>
      </c>
      <c r="H22" s="3">
        <v>2</v>
      </c>
      <c r="I22" s="6">
        <f t="shared" si="0"/>
        <v>70000</v>
      </c>
      <c r="J22" s="3">
        <v>2</v>
      </c>
      <c r="K22" s="6">
        <f t="shared" si="1"/>
        <v>70000</v>
      </c>
      <c r="L22" s="3"/>
      <c r="M22" s="3">
        <f t="shared" si="2"/>
        <v>0</v>
      </c>
      <c r="N22" s="3">
        <f t="shared" si="5"/>
        <v>0</v>
      </c>
      <c r="O22" s="6">
        <f t="shared" si="6"/>
        <v>0</v>
      </c>
      <c r="P22" s="3">
        <f t="shared" ref="P22:Q22" si="20">IF(J22-H22&lt;0,0,J22-H22)</f>
        <v>0</v>
      </c>
      <c r="Q22" s="6">
        <f t="shared" si="20"/>
        <v>0</v>
      </c>
      <c r="R22" s="3"/>
    </row>
    <row r="23" spans="1:18" ht="15.75" customHeight="1" x14ac:dyDescent="0.25">
      <c r="A23" s="3">
        <v>16</v>
      </c>
      <c r="B23" s="3" t="s">
        <v>25</v>
      </c>
      <c r="C23" s="3" t="s">
        <v>26</v>
      </c>
      <c r="D23" s="3" t="s">
        <v>19</v>
      </c>
      <c r="E23" s="3" t="s">
        <v>39</v>
      </c>
      <c r="F23" s="5" t="s">
        <v>20</v>
      </c>
      <c r="G23" s="6">
        <v>35000</v>
      </c>
      <c r="H23" s="3">
        <v>1</v>
      </c>
      <c r="I23" s="6">
        <f t="shared" si="0"/>
        <v>35000</v>
      </c>
      <c r="J23" s="3">
        <v>1</v>
      </c>
      <c r="K23" s="6">
        <f t="shared" si="1"/>
        <v>35000</v>
      </c>
      <c r="L23" s="3"/>
      <c r="M23" s="3">
        <f t="shared" si="2"/>
        <v>0</v>
      </c>
      <c r="N23" s="3">
        <f t="shared" si="5"/>
        <v>0</v>
      </c>
      <c r="O23" s="6">
        <f t="shared" si="6"/>
        <v>0</v>
      </c>
      <c r="P23" s="3">
        <f t="shared" ref="P23:Q23" si="21">IF(J23-H23&lt;0,0,J23-H23)</f>
        <v>0</v>
      </c>
      <c r="Q23" s="6">
        <f t="shared" si="21"/>
        <v>0</v>
      </c>
      <c r="R23" s="3"/>
    </row>
    <row r="24" spans="1:18" ht="15.75" customHeight="1" x14ac:dyDescent="0.25">
      <c r="A24" s="3">
        <v>17</v>
      </c>
      <c r="B24" s="7" t="s">
        <v>25</v>
      </c>
      <c r="C24" s="3" t="s">
        <v>26</v>
      </c>
      <c r="D24" s="7" t="s">
        <v>19</v>
      </c>
      <c r="E24" s="7" t="s">
        <v>40</v>
      </c>
      <c r="F24" s="5" t="s">
        <v>20</v>
      </c>
      <c r="G24" s="6"/>
      <c r="H24" s="3"/>
      <c r="I24" s="6">
        <f t="shared" si="0"/>
        <v>0</v>
      </c>
      <c r="J24" s="3"/>
      <c r="K24" s="6">
        <f t="shared" si="1"/>
        <v>0</v>
      </c>
      <c r="L24" s="3"/>
      <c r="M24" s="3">
        <f t="shared" si="2"/>
        <v>0</v>
      </c>
      <c r="N24" s="3">
        <f t="shared" si="5"/>
        <v>0</v>
      </c>
      <c r="O24" s="6">
        <f t="shared" si="6"/>
        <v>0</v>
      </c>
      <c r="P24" s="3">
        <f t="shared" ref="P24:Q24" si="22">IF(J24-H24&lt;0,0,J24-H24)</f>
        <v>0</v>
      </c>
      <c r="Q24" s="6">
        <f t="shared" si="22"/>
        <v>0</v>
      </c>
      <c r="R24" s="3"/>
    </row>
    <row r="25" spans="1:18" ht="15.75" customHeight="1" x14ac:dyDescent="0.25">
      <c r="A25" s="3">
        <v>18</v>
      </c>
      <c r="B25" s="4" t="s">
        <v>25</v>
      </c>
      <c r="C25" s="3" t="s">
        <v>26</v>
      </c>
      <c r="D25" s="4" t="s">
        <v>19</v>
      </c>
      <c r="E25" s="4" t="s">
        <v>41</v>
      </c>
      <c r="F25" s="5" t="s">
        <v>20</v>
      </c>
      <c r="G25" s="6"/>
      <c r="H25" s="3"/>
      <c r="I25" s="6">
        <f t="shared" si="0"/>
        <v>0</v>
      </c>
      <c r="J25" s="8"/>
      <c r="K25" s="6">
        <f t="shared" si="1"/>
        <v>0</v>
      </c>
      <c r="L25" s="3"/>
      <c r="M25" s="3">
        <f t="shared" si="2"/>
        <v>0</v>
      </c>
      <c r="N25" s="3">
        <f t="shared" si="5"/>
        <v>0</v>
      </c>
      <c r="O25" s="6">
        <f t="shared" si="6"/>
        <v>0</v>
      </c>
      <c r="P25" s="3">
        <f t="shared" ref="P25:Q25" si="23">IF(J25-H25&lt;0,0,J25-H25)</f>
        <v>0</v>
      </c>
      <c r="Q25" s="6">
        <f t="shared" si="23"/>
        <v>0</v>
      </c>
      <c r="R25" s="3"/>
    </row>
    <row r="26" spans="1:18" ht="15.75" customHeight="1" x14ac:dyDescent="0.25">
      <c r="A26" s="3">
        <v>19</v>
      </c>
      <c r="B26" s="4"/>
      <c r="C26" s="3"/>
      <c r="D26" s="4"/>
      <c r="E26" s="4"/>
      <c r="F26" s="5"/>
      <c r="G26" s="6"/>
      <c r="H26" s="3"/>
      <c r="I26" s="6">
        <f t="shared" si="0"/>
        <v>0</v>
      </c>
      <c r="J26" s="8"/>
      <c r="K26" s="6">
        <f t="shared" si="1"/>
        <v>0</v>
      </c>
      <c r="L26" s="3"/>
      <c r="M26" s="3">
        <f t="shared" si="2"/>
        <v>0</v>
      </c>
      <c r="N26" s="3">
        <f t="shared" si="5"/>
        <v>0</v>
      </c>
      <c r="O26" s="6">
        <f t="shared" si="6"/>
        <v>0</v>
      </c>
      <c r="P26" s="3">
        <f t="shared" ref="P26:Q26" si="24">IF(J26-H26&lt;0,0,J26-H26)</f>
        <v>0</v>
      </c>
      <c r="Q26" s="6">
        <f t="shared" si="24"/>
        <v>0</v>
      </c>
      <c r="R26" s="3"/>
    </row>
    <row r="27" spans="1:18" ht="15.75" customHeight="1" x14ac:dyDescent="0.25">
      <c r="A27" s="3">
        <v>20</v>
      </c>
      <c r="B27" s="4"/>
      <c r="C27" s="3"/>
      <c r="D27" s="4"/>
      <c r="E27" s="4"/>
      <c r="F27" s="5"/>
      <c r="G27" s="6"/>
      <c r="H27" s="3"/>
      <c r="I27" s="6">
        <f t="shared" si="0"/>
        <v>0</v>
      </c>
      <c r="J27" s="8"/>
      <c r="K27" s="6">
        <f t="shared" si="1"/>
        <v>0</v>
      </c>
      <c r="L27" s="3"/>
      <c r="M27" s="3">
        <f t="shared" si="2"/>
        <v>0</v>
      </c>
      <c r="N27" s="3">
        <f t="shared" si="5"/>
        <v>0</v>
      </c>
      <c r="O27" s="6">
        <f t="shared" si="6"/>
        <v>0</v>
      </c>
      <c r="P27" s="3">
        <f t="shared" ref="P27:Q27" si="25">IF(J27-H27&lt;0,0,J27-H27)</f>
        <v>0</v>
      </c>
      <c r="Q27" s="6">
        <f t="shared" si="25"/>
        <v>0</v>
      </c>
      <c r="R27" s="3"/>
    </row>
    <row r="28" spans="1:18" ht="15.75" customHeight="1" x14ac:dyDescent="0.25">
      <c r="A28" s="3">
        <v>21</v>
      </c>
      <c r="B28" s="4"/>
      <c r="C28" s="3"/>
      <c r="D28" s="4"/>
      <c r="E28" s="4"/>
      <c r="F28" s="5"/>
      <c r="G28" s="6"/>
      <c r="H28" s="3"/>
      <c r="I28" s="6">
        <f t="shared" si="0"/>
        <v>0</v>
      </c>
      <c r="J28" s="8"/>
      <c r="K28" s="6">
        <f t="shared" si="1"/>
        <v>0</v>
      </c>
      <c r="L28" s="3"/>
      <c r="M28" s="3">
        <f t="shared" si="2"/>
        <v>0</v>
      </c>
      <c r="N28" s="3">
        <f t="shared" si="5"/>
        <v>0</v>
      </c>
      <c r="O28" s="6">
        <f t="shared" si="6"/>
        <v>0</v>
      </c>
      <c r="P28" s="3">
        <f t="shared" ref="P28:Q28" si="26">IF(J28-H28&lt;0,0,J28-H28)</f>
        <v>0</v>
      </c>
      <c r="Q28" s="6">
        <f t="shared" si="26"/>
        <v>0</v>
      </c>
      <c r="R28" s="3"/>
    </row>
    <row r="29" spans="1:18" ht="15.75" customHeight="1" x14ac:dyDescent="0.25">
      <c r="A29" s="3">
        <v>22</v>
      </c>
      <c r="B29" s="4"/>
      <c r="C29" s="3"/>
      <c r="D29" s="4"/>
      <c r="E29" s="4"/>
      <c r="F29" s="5"/>
      <c r="G29" s="6"/>
      <c r="H29" s="9"/>
      <c r="I29" s="6">
        <f t="shared" si="0"/>
        <v>0</v>
      </c>
      <c r="J29" s="8"/>
      <c r="K29" s="6">
        <f t="shared" si="1"/>
        <v>0</v>
      </c>
      <c r="L29" s="3"/>
      <c r="M29" s="3">
        <f t="shared" si="2"/>
        <v>0</v>
      </c>
      <c r="N29" s="3">
        <f t="shared" si="5"/>
        <v>0</v>
      </c>
      <c r="O29" s="6">
        <f t="shared" si="6"/>
        <v>0</v>
      </c>
      <c r="P29" s="3">
        <f t="shared" ref="P29:Q29" si="27">IF(J29-H29&lt;0,0,J29-H29)</f>
        <v>0</v>
      </c>
      <c r="Q29" s="6">
        <f t="shared" si="27"/>
        <v>0</v>
      </c>
      <c r="R29" s="3"/>
    </row>
    <row r="30" spans="1:18" ht="15.75" customHeight="1" x14ac:dyDescent="0.25">
      <c r="A30" s="3">
        <v>23</v>
      </c>
      <c r="B30" s="4"/>
      <c r="C30" s="3"/>
      <c r="D30" s="4"/>
      <c r="E30" s="4"/>
      <c r="F30" s="5"/>
      <c r="G30" s="6"/>
      <c r="H30" s="3"/>
      <c r="I30" s="6">
        <f t="shared" si="0"/>
        <v>0</v>
      </c>
      <c r="J30" s="8"/>
      <c r="K30" s="6">
        <f t="shared" si="1"/>
        <v>0</v>
      </c>
      <c r="L30" s="3"/>
      <c r="M30" s="3">
        <f t="shared" si="2"/>
        <v>0</v>
      </c>
      <c r="N30" s="3">
        <f t="shared" si="5"/>
        <v>0</v>
      </c>
      <c r="O30" s="6">
        <f t="shared" si="6"/>
        <v>0</v>
      </c>
      <c r="P30" s="3">
        <f t="shared" ref="P30:Q30" si="28">IF(J30-H30&lt;0,0,J30-H30)</f>
        <v>0</v>
      </c>
      <c r="Q30" s="6">
        <f t="shared" si="28"/>
        <v>0</v>
      </c>
      <c r="R30" s="3"/>
    </row>
    <row r="31" spans="1:18" ht="15.75" customHeight="1" x14ac:dyDescent="0.25">
      <c r="A31" s="3">
        <v>24</v>
      </c>
      <c r="B31" s="4"/>
      <c r="C31" s="3"/>
      <c r="D31" s="4"/>
      <c r="E31" s="4"/>
      <c r="F31" s="5"/>
      <c r="G31" s="6"/>
      <c r="H31" s="3"/>
      <c r="I31" s="6">
        <f t="shared" si="0"/>
        <v>0</v>
      </c>
      <c r="J31" s="8"/>
      <c r="K31" s="6">
        <f t="shared" si="1"/>
        <v>0</v>
      </c>
      <c r="L31" s="3"/>
      <c r="M31" s="3">
        <f t="shared" si="2"/>
        <v>0</v>
      </c>
      <c r="N31" s="3">
        <f t="shared" si="5"/>
        <v>0</v>
      </c>
      <c r="O31" s="6">
        <f t="shared" si="6"/>
        <v>0</v>
      </c>
      <c r="P31" s="3">
        <f t="shared" ref="P31:Q31" si="29">IF(J31-H31&lt;0,0,J31-H31)</f>
        <v>0</v>
      </c>
      <c r="Q31" s="6">
        <f t="shared" si="29"/>
        <v>0</v>
      </c>
      <c r="R31" s="3"/>
    </row>
    <row r="32" spans="1:18" ht="15.75" customHeight="1" x14ac:dyDescent="0.25">
      <c r="A32" s="3">
        <v>25</v>
      </c>
      <c r="B32" s="4"/>
      <c r="C32" s="3"/>
      <c r="D32" s="4"/>
      <c r="E32" s="4"/>
      <c r="F32" s="5"/>
      <c r="G32" s="6"/>
      <c r="H32" s="3"/>
      <c r="I32" s="6">
        <f t="shared" si="0"/>
        <v>0</v>
      </c>
      <c r="J32" s="8"/>
      <c r="K32" s="6">
        <f t="shared" si="1"/>
        <v>0</v>
      </c>
      <c r="L32" s="3"/>
      <c r="M32" s="3">
        <f t="shared" si="2"/>
        <v>0</v>
      </c>
      <c r="N32" s="3">
        <f t="shared" si="5"/>
        <v>0</v>
      </c>
      <c r="O32" s="6">
        <f t="shared" si="6"/>
        <v>0</v>
      </c>
      <c r="P32" s="3">
        <f t="shared" ref="P32:Q32" si="30">IF(J32-H32&lt;0,0,J32-H32)</f>
        <v>0</v>
      </c>
      <c r="Q32" s="6">
        <f t="shared" si="30"/>
        <v>0</v>
      </c>
      <c r="R32" s="3"/>
    </row>
    <row r="33" spans="1:18" ht="15.75" customHeight="1" x14ac:dyDescent="0.25">
      <c r="A33" s="3">
        <v>26</v>
      </c>
      <c r="B33" s="4"/>
      <c r="C33" s="3"/>
      <c r="D33" s="4"/>
      <c r="E33" s="4"/>
      <c r="F33" s="5"/>
      <c r="G33" s="6"/>
      <c r="H33" s="3"/>
      <c r="I33" s="6">
        <f t="shared" si="0"/>
        <v>0</v>
      </c>
      <c r="J33" s="8"/>
      <c r="K33" s="6">
        <f t="shared" si="1"/>
        <v>0</v>
      </c>
      <c r="L33" s="3"/>
      <c r="M33" s="3">
        <f t="shared" si="2"/>
        <v>0</v>
      </c>
      <c r="N33" s="3">
        <f t="shared" si="5"/>
        <v>0</v>
      </c>
      <c r="O33" s="6">
        <f t="shared" si="6"/>
        <v>0</v>
      </c>
      <c r="P33" s="3">
        <f t="shared" ref="P33:Q33" si="31">IF(J33-H33&lt;0,0,J33-H33)</f>
        <v>0</v>
      </c>
      <c r="Q33" s="6">
        <f t="shared" si="31"/>
        <v>0</v>
      </c>
      <c r="R33" s="3"/>
    </row>
    <row r="34" spans="1:18" ht="15.75" customHeight="1" x14ac:dyDescent="0.25">
      <c r="A34" s="3">
        <v>27</v>
      </c>
      <c r="B34" s="4"/>
      <c r="C34" s="3"/>
      <c r="D34" s="4"/>
      <c r="E34" s="4"/>
      <c r="F34" s="5"/>
      <c r="G34" s="6"/>
      <c r="H34" s="3"/>
      <c r="I34" s="6">
        <f t="shared" si="0"/>
        <v>0</v>
      </c>
      <c r="J34" s="8"/>
      <c r="K34" s="6">
        <f t="shared" si="1"/>
        <v>0</v>
      </c>
      <c r="L34" s="3"/>
      <c r="M34" s="3">
        <f t="shared" si="2"/>
        <v>0</v>
      </c>
      <c r="N34" s="3">
        <f t="shared" si="5"/>
        <v>0</v>
      </c>
      <c r="O34" s="6">
        <f t="shared" si="6"/>
        <v>0</v>
      </c>
      <c r="P34" s="3">
        <f t="shared" ref="P34:Q34" si="32">IF(J34-H34&lt;0,0,J34-H34)</f>
        <v>0</v>
      </c>
      <c r="Q34" s="6">
        <f t="shared" si="32"/>
        <v>0</v>
      </c>
      <c r="R34" s="3"/>
    </row>
    <row r="35" spans="1:18" ht="15.75" customHeight="1" x14ac:dyDescent="0.25">
      <c r="A35" s="10">
        <v>28</v>
      </c>
      <c r="B35" s="4"/>
      <c r="C35" s="3"/>
      <c r="D35" s="4"/>
      <c r="E35" s="4"/>
      <c r="F35" s="5"/>
      <c r="G35" s="6"/>
      <c r="H35" s="3"/>
      <c r="I35" s="6">
        <f t="shared" si="0"/>
        <v>0</v>
      </c>
      <c r="J35" s="8"/>
      <c r="K35" s="6">
        <f t="shared" si="1"/>
        <v>0</v>
      </c>
      <c r="L35" s="3"/>
      <c r="M35" s="3">
        <f t="shared" si="2"/>
        <v>0</v>
      </c>
      <c r="N35" s="3">
        <f t="shared" si="5"/>
        <v>0</v>
      </c>
      <c r="O35" s="6">
        <f t="shared" si="6"/>
        <v>0</v>
      </c>
      <c r="P35" s="3">
        <f t="shared" ref="P35:Q35" si="33">IF(J35-H35&lt;0,0,J35-H35)</f>
        <v>0</v>
      </c>
      <c r="Q35" s="6">
        <f t="shared" si="33"/>
        <v>0</v>
      </c>
      <c r="R35" s="3"/>
    </row>
    <row r="36" spans="1:18" ht="15.75" customHeight="1" x14ac:dyDescent="0.25">
      <c r="A36" s="10">
        <v>29</v>
      </c>
      <c r="B36" s="4"/>
      <c r="C36" s="3"/>
      <c r="D36" s="4"/>
      <c r="E36" s="4"/>
      <c r="F36" s="5"/>
      <c r="G36" s="6"/>
      <c r="H36" s="3"/>
      <c r="I36" s="6">
        <f t="shared" si="0"/>
        <v>0</v>
      </c>
      <c r="J36" s="8"/>
      <c r="K36" s="6">
        <f t="shared" si="1"/>
        <v>0</v>
      </c>
      <c r="L36" s="3"/>
      <c r="M36" s="3">
        <f t="shared" si="2"/>
        <v>0</v>
      </c>
      <c r="N36" s="3">
        <f t="shared" si="5"/>
        <v>0</v>
      </c>
      <c r="O36" s="6">
        <f t="shared" si="6"/>
        <v>0</v>
      </c>
      <c r="P36" s="3">
        <f t="shared" ref="P36:Q36" si="34">IF(J36-H36&lt;0,0,J36-H36)</f>
        <v>0</v>
      </c>
      <c r="Q36" s="6">
        <f t="shared" si="34"/>
        <v>0</v>
      </c>
      <c r="R36" s="3"/>
    </row>
    <row r="37" spans="1:18" ht="15.75" customHeight="1" x14ac:dyDescent="0.25">
      <c r="A37" s="10">
        <v>30</v>
      </c>
      <c r="B37" s="4"/>
      <c r="C37" s="3"/>
      <c r="D37" s="4"/>
      <c r="E37" s="4"/>
      <c r="F37" s="5"/>
      <c r="G37" s="6"/>
      <c r="H37" s="3"/>
      <c r="I37" s="6">
        <f t="shared" si="0"/>
        <v>0</v>
      </c>
      <c r="J37" s="8"/>
      <c r="K37" s="6">
        <f t="shared" si="1"/>
        <v>0</v>
      </c>
      <c r="L37" s="3"/>
      <c r="M37" s="3">
        <f t="shared" si="2"/>
        <v>0</v>
      </c>
      <c r="N37" s="3">
        <f t="shared" si="5"/>
        <v>0</v>
      </c>
      <c r="O37" s="6">
        <f t="shared" si="6"/>
        <v>0</v>
      </c>
      <c r="P37" s="3">
        <f t="shared" ref="P37:Q37" si="35">IF(J37-H37&lt;0,0,J37-H37)</f>
        <v>0</v>
      </c>
      <c r="Q37" s="6">
        <f t="shared" si="35"/>
        <v>0</v>
      </c>
      <c r="R37" s="3"/>
    </row>
    <row r="38" spans="1:18" ht="15.75" customHeight="1" x14ac:dyDescent="0.25">
      <c r="A38" s="10">
        <v>31</v>
      </c>
      <c r="B38" s="4"/>
      <c r="C38" s="3"/>
      <c r="D38" s="4"/>
      <c r="E38" s="4"/>
      <c r="F38" s="5"/>
      <c r="G38" s="6"/>
      <c r="H38" s="3"/>
      <c r="I38" s="6">
        <f t="shared" si="0"/>
        <v>0</v>
      </c>
      <c r="J38" s="8"/>
      <c r="K38" s="6">
        <f t="shared" si="1"/>
        <v>0</v>
      </c>
      <c r="L38" s="3"/>
      <c r="M38" s="3">
        <f t="shared" si="2"/>
        <v>0</v>
      </c>
      <c r="N38" s="3">
        <f t="shared" si="5"/>
        <v>0</v>
      </c>
      <c r="O38" s="6">
        <f t="shared" si="6"/>
        <v>0</v>
      </c>
      <c r="P38" s="3">
        <f t="shared" ref="P38:Q38" si="36">IF(J38-H38&lt;0,0,J38-H38)</f>
        <v>0</v>
      </c>
      <c r="Q38" s="6">
        <f t="shared" si="36"/>
        <v>0</v>
      </c>
      <c r="R38" s="3"/>
    </row>
    <row r="39" spans="1:18" ht="15.75" customHeight="1" x14ac:dyDescent="0.25">
      <c r="A39" s="11" t="s">
        <v>42</v>
      </c>
      <c r="B39" s="12"/>
      <c r="C39" s="12"/>
      <c r="D39" s="12"/>
      <c r="E39" s="12"/>
      <c r="F39" s="12"/>
      <c r="G39" s="12"/>
      <c r="H39" s="12"/>
      <c r="I39" s="13">
        <f>SUM(I8:I38)</f>
        <v>1965000</v>
      </c>
      <c r="J39" s="13"/>
      <c r="K39" s="13">
        <f>SUM(K8:K38)</f>
        <v>1922000</v>
      </c>
      <c r="L39" s="3"/>
      <c r="M39" s="13">
        <f t="shared" ref="M39:Q39" si="37">SUM(M8:M38)</f>
        <v>0</v>
      </c>
      <c r="N39" s="13">
        <f t="shared" si="37"/>
        <v>2</v>
      </c>
      <c r="O39" s="13">
        <f t="shared" si="37"/>
        <v>45000</v>
      </c>
      <c r="P39" s="13">
        <f t="shared" si="37"/>
        <v>1</v>
      </c>
      <c r="Q39" s="13">
        <f t="shared" si="37"/>
        <v>2000</v>
      </c>
      <c r="R39" s="3"/>
    </row>
    <row r="40" spans="1:18" ht="15.75" customHeight="1" x14ac:dyDescent="0.25">
      <c r="K40" s="14"/>
    </row>
    <row r="41" spans="1:18" ht="15.75" customHeight="1" x14ac:dyDescent="0.25"/>
    <row r="42" spans="1:18" ht="15.75" customHeight="1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18" ht="15.75" customHeight="1" x14ac:dyDescent="0.25"/>
    <row r="44" spans="1:18" ht="15.75" customHeight="1" x14ac:dyDescent="0.25">
      <c r="I44" s="16"/>
    </row>
    <row r="45" spans="1:18" ht="15.75" customHeight="1" x14ac:dyDescent="0.25"/>
    <row r="46" spans="1:18" ht="15.75" customHeight="1" x14ac:dyDescent="0.25"/>
    <row r="47" spans="1:18" ht="15.75" customHeight="1" x14ac:dyDescent="0.25"/>
    <row r="48" spans="1:1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2">
    <mergeCell ref="A2:R2"/>
    <mergeCell ref="A3:R3"/>
    <mergeCell ref="A5:A7"/>
    <mergeCell ref="B5:B7"/>
    <mergeCell ref="C5:C7"/>
    <mergeCell ref="D5:D7"/>
    <mergeCell ref="R5:R7"/>
    <mergeCell ref="P6:Q6"/>
    <mergeCell ref="N5:Q5"/>
    <mergeCell ref="E5:E7"/>
    <mergeCell ref="H6:H7"/>
    <mergeCell ref="I6:I7"/>
    <mergeCell ref="J6:J7"/>
    <mergeCell ref="K6:K7"/>
    <mergeCell ref="L6:L7"/>
    <mergeCell ref="M6:M7"/>
    <mergeCell ref="N6:O6"/>
    <mergeCell ref="F5:F7"/>
    <mergeCell ref="G5:G7"/>
    <mergeCell ref="H5:I5"/>
    <mergeCell ref="J5:K5"/>
    <mergeCell ref="L5:M5"/>
  </mergeCells>
  <dataValidations count="1">
    <dataValidation type="list" allowBlank="1" showErrorMessage="1" sqref="C8:C38" xr:uid="{00000000-0002-0000-0000-000000000000}">
      <formula1>$C$8:$C$11</formula1>
    </dataValidation>
  </dataValidations>
  <pageMargins left="0.7" right="0.7" top="0.75" bottom="0.7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1001"/>
  <sheetViews>
    <sheetView workbookViewId="0">
      <selection activeCell="B18" sqref="B18:L24"/>
    </sheetView>
  </sheetViews>
  <sheetFormatPr defaultColWidth="14.42578125" defaultRowHeight="15" customHeight="1" x14ac:dyDescent="0.25"/>
  <cols>
    <col min="1" max="1" width="3.140625" customWidth="1"/>
    <col min="2" max="2" width="15.42578125" customWidth="1"/>
    <col min="3" max="3" width="16.85546875" customWidth="1"/>
    <col min="4" max="4" width="14.140625" customWidth="1"/>
    <col min="5" max="5" width="24.28515625" customWidth="1"/>
    <col min="6" max="6" width="9.85546875" customWidth="1"/>
    <col min="7" max="7" width="4.7109375" customWidth="1"/>
    <col min="8" max="8" width="11.5703125" customWidth="1"/>
    <col min="9" max="9" width="4.85546875" customWidth="1"/>
    <col min="10" max="10" width="8.42578125" customWidth="1"/>
    <col min="11" max="11" width="5.7109375" customWidth="1"/>
    <col min="12" max="12" width="10.42578125" customWidth="1"/>
    <col min="13" max="13" width="6" customWidth="1"/>
    <col min="14" max="14" width="9.7109375" customWidth="1"/>
    <col min="15" max="15" width="5.7109375" customWidth="1"/>
    <col min="16" max="16" width="6.7109375" customWidth="1"/>
    <col min="17" max="17" width="6.140625" customWidth="1"/>
    <col min="18" max="18" width="8" customWidth="1"/>
    <col min="19" max="19" width="14.85546875" customWidth="1"/>
    <col min="20" max="26" width="8.7109375" customWidth="1"/>
  </cols>
  <sheetData>
    <row r="1" spans="1:19" ht="18.75" x14ac:dyDescent="0.3">
      <c r="C1" s="109" t="s">
        <v>168</v>
      </c>
    </row>
    <row r="2" spans="1:19" ht="18.75" x14ac:dyDescent="0.3">
      <c r="C2" s="110" t="s">
        <v>0</v>
      </c>
    </row>
    <row r="3" spans="1:19" ht="15.75" x14ac:dyDescent="0.25">
      <c r="C3" s="50" t="s">
        <v>88</v>
      </c>
    </row>
    <row r="6" spans="1:19" ht="33.75" customHeight="1" x14ac:dyDescent="0.25">
      <c r="A6" s="311" t="s">
        <v>1</v>
      </c>
      <c r="B6" s="284" t="s">
        <v>2</v>
      </c>
      <c r="C6" s="284" t="s">
        <v>3</v>
      </c>
      <c r="D6" s="289" t="s">
        <v>4</v>
      </c>
      <c r="E6" s="276" t="s">
        <v>5</v>
      </c>
      <c r="F6" s="276" t="s">
        <v>44</v>
      </c>
      <c r="G6" s="276" t="s">
        <v>6</v>
      </c>
      <c r="H6" s="279" t="s">
        <v>7</v>
      </c>
      <c r="I6" s="274" t="s">
        <v>8</v>
      </c>
      <c r="J6" s="275"/>
      <c r="K6" s="280" t="s">
        <v>153</v>
      </c>
      <c r="L6" s="275"/>
      <c r="M6" s="274" t="s">
        <v>10</v>
      </c>
      <c r="N6" s="275"/>
      <c r="O6" s="285" t="s">
        <v>11</v>
      </c>
      <c r="P6" s="286"/>
      <c r="Q6" s="286"/>
      <c r="R6" s="275"/>
      <c r="S6" s="279" t="s">
        <v>12</v>
      </c>
    </row>
    <row r="7" spans="1:19" x14ac:dyDescent="0.25">
      <c r="A7" s="312"/>
      <c r="B7" s="277"/>
      <c r="C7" s="277"/>
      <c r="D7" s="294"/>
      <c r="E7" s="277"/>
      <c r="F7" s="277"/>
      <c r="G7" s="277"/>
      <c r="H7" s="277"/>
      <c r="I7" s="284" t="s">
        <v>13</v>
      </c>
      <c r="J7" s="284" t="s">
        <v>14</v>
      </c>
      <c r="K7" s="284" t="s">
        <v>13</v>
      </c>
      <c r="L7" s="284" t="s">
        <v>14</v>
      </c>
      <c r="M7" s="284" t="s">
        <v>13</v>
      </c>
      <c r="N7" s="284" t="s">
        <v>14</v>
      </c>
      <c r="O7" s="274" t="s">
        <v>15</v>
      </c>
      <c r="P7" s="275"/>
      <c r="Q7" s="274" t="s">
        <v>16</v>
      </c>
      <c r="R7" s="275"/>
      <c r="S7" s="277"/>
    </row>
    <row r="8" spans="1:19" x14ac:dyDescent="0.25">
      <c r="A8" s="313"/>
      <c r="B8" s="278"/>
      <c r="C8" s="278"/>
      <c r="D8" s="290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" t="s">
        <v>13</v>
      </c>
      <c r="P8" s="39" t="s">
        <v>14</v>
      </c>
      <c r="Q8" s="2" t="s">
        <v>13</v>
      </c>
      <c r="R8" s="2" t="s">
        <v>14</v>
      </c>
      <c r="S8" s="278"/>
    </row>
    <row r="9" spans="1:19" x14ac:dyDescent="0.25">
      <c r="A9" s="220">
        <v>1</v>
      </c>
      <c r="B9" s="123" t="s">
        <v>45</v>
      </c>
      <c r="C9" s="3" t="s">
        <v>18</v>
      </c>
      <c r="D9" s="9" t="s">
        <v>19</v>
      </c>
      <c r="E9" s="3" t="s">
        <v>89</v>
      </c>
      <c r="F9" s="3" t="s">
        <v>47</v>
      </c>
      <c r="G9" s="123" t="s">
        <v>48</v>
      </c>
      <c r="H9" s="6">
        <v>29040</v>
      </c>
      <c r="I9" s="3">
        <v>1</v>
      </c>
      <c r="J9" s="113">
        <f t="shared" ref="J9:J15" si="0">H9*I9</f>
        <v>29040</v>
      </c>
      <c r="K9" s="3">
        <v>1</v>
      </c>
      <c r="L9" s="9">
        <f t="shared" ref="L9:L15" si="1">K9*H9</f>
        <v>29040</v>
      </c>
      <c r="M9" s="3"/>
      <c r="N9" s="3"/>
      <c r="O9" s="8"/>
      <c r="P9" s="8"/>
      <c r="Q9" s="3"/>
      <c r="R9" s="126"/>
      <c r="S9" s="123"/>
    </row>
    <row r="10" spans="1:19" x14ac:dyDescent="0.25">
      <c r="A10" s="220">
        <v>2</v>
      </c>
      <c r="B10" s="123" t="s">
        <v>51</v>
      </c>
      <c r="C10" s="129" t="s">
        <v>18</v>
      </c>
      <c r="D10" s="111" t="s">
        <v>19</v>
      </c>
      <c r="E10" s="129" t="s">
        <v>89</v>
      </c>
      <c r="F10" s="130" t="s">
        <v>47</v>
      </c>
      <c r="G10" s="3" t="s">
        <v>48</v>
      </c>
      <c r="H10" s="175">
        <v>11880</v>
      </c>
      <c r="I10" s="129">
        <v>2</v>
      </c>
      <c r="J10" s="14">
        <f t="shared" si="0"/>
        <v>23760</v>
      </c>
      <c r="K10" s="129">
        <v>2</v>
      </c>
      <c r="L10" s="9">
        <f t="shared" si="1"/>
        <v>23760</v>
      </c>
      <c r="M10" s="129"/>
      <c r="N10" s="130"/>
      <c r="O10" s="130"/>
      <c r="P10" s="130"/>
      <c r="Q10" s="130"/>
      <c r="R10" s="3"/>
      <c r="S10" s="129"/>
    </row>
    <row r="11" spans="1:19" x14ac:dyDescent="0.25">
      <c r="A11" s="115">
        <v>3</v>
      </c>
      <c r="B11" s="3" t="s">
        <v>78</v>
      </c>
      <c r="C11" s="3" t="s">
        <v>18</v>
      </c>
      <c r="D11" s="9" t="s">
        <v>19</v>
      </c>
      <c r="E11" s="3" t="s">
        <v>89</v>
      </c>
      <c r="F11" s="8" t="s">
        <v>47</v>
      </c>
      <c r="G11" s="3" t="s">
        <v>48</v>
      </c>
      <c r="H11" s="160">
        <v>2904</v>
      </c>
      <c r="I11" s="123">
        <v>1</v>
      </c>
      <c r="J11" s="159">
        <f t="shared" si="0"/>
        <v>2904</v>
      </c>
      <c r="K11" s="123">
        <v>1</v>
      </c>
      <c r="L11" s="9">
        <f t="shared" si="1"/>
        <v>2904</v>
      </c>
      <c r="M11" s="123"/>
      <c r="N11" s="125"/>
      <c r="O11" s="125"/>
      <c r="P11" s="125"/>
      <c r="Q11" s="125"/>
      <c r="R11" s="125"/>
      <c r="S11" s="129"/>
    </row>
    <row r="12" spans="1:19" x14ac:dyDescent="0.25">
      <c r="A12" s="221">
        <v>4</v>
      </c>
      <c r="B12" s="129" t="s">
        <v>73</v>
      </c>
      <c r="C12" s="129" t="s">
        <v>18</v>
      </c>
      <c r="D12" s="111" t="s">
        <v>19</v>
      </c>
      <c r="E12" s="129" t="s">
        <v>89</v>
      </c>
      <c r="F12" s="130" t="s">
        <v>47</v>
      </c>
      <c r="G12" s="129" t="s">
        <v>48</v>
      </c>
      <c r="H12" s="6">
        <v>9240</v>
      </c>
      <c r="I12" s="3">
        <v>1</v>
      </c>
      <c r="J12" s="113">
        <f t="shared" si="0"/>
        <v>9240</v>
      </c>
      <c r="K12" s="3">
        <v>1</v>
      </c>
      <c r="L12" s="9">
        <f t="shared" si="1"/>
        <v>9240</v>
      </c>
      <c r="M12" s="3"/>
      <c r="N12" s="8"/>
      <c r="O12" s="8"/>
      <c r="P12" s="8"/>
      <c r="Q12" s="8"/>
      <c r="R12" s="9"/>
      <c r="S12" s="3"/>
    </row>
    <row r="13" spans="1:19" x14ac:dyDescent="0.25">
      <c r="A13" s="115">
        <v>5</v>
      </c>
      <c r="B13" s="3" t="s">
        <v>53</v>
      </c>
      <c r="C13" s="190" t="s">
        <v>18</v>
      </c>
      <c r="D13" s="9" t="s">
        <v>19</v>
      </c>
      <c r="E13" s="3" t="s">
        <v>89</v>
      </c>
      <c r="F13" s="8" t="s">
        <v>47</v>
      </c>
      <c r="G13" s="3" t="s">
        <v>48</v>
      </c>
      <c r="H13" s="175">
        <v>63600</v>
      </c>
      <c r="I13" s="117">
        <v>1</v>
      </c>
      <c r="J13" s="116">
        <f t="shared" si="0"/>
        <v>63600</v>
      </c>
      <c r="K13" s="117">
        <v>1</v>
      </c>
      <c r="L13" s="9">
        <f t="shared" si="1"/>
        <v>63600</v>
      </c>
      <c r="M13" s="117"/>
      <c r="N13" s="118"/>
      <c r="O13" s="118"/>
      <c r="P13" s="118"/>
      <c r="Q13" s="118"/>
      <c r="R13" s="118"/>
      <c r="S13" s="3"/>
    </row>
    <row r="14" spans="1:19" x14ac:dyDescent="0.25">
      <c r="A14" s="222">
        <v>6</v>
      </c>
      <c r="B14" s="3" t="s">
        <v>75</v>
      </c>
      <c r="C14" s="3" t="s">
        <v>55</v>
      </c>
      <c r="D14" s="9" t="s">
        <v>19</v>
      </c>
      <c r="E14" s="3" t="s">
        <v>89</v>
      </c>
      <c r="F14" s="118" t="s">
        <v>56</v>
      </c>
      <c r="G14" s="117" t="s">
        <v>48</v>
      </c>
      <c r="H14" s="6">
        <v>22100</v>
      </c>
      <c r="I14" s="3">
        <v>2</v>
      </c>
      <c r="J14" s="9">
        <f t="shared" si="0"/>
        <v>44200</v>
      </c>
      <c r="K14" s="3">
        <v>2</v>
      </c>
      <c r="L14" s="9">
        <f t="shared" si="1"/>
        <v>44200</v>
      </c>
      <c r="M14" s="3"/>
      <c r="N14" s="8"/>
      <c r="O14" s="8"/>
      <c r="P14" s="8"/>
      <c r="Q14" s="8"/>
      <c r="R14" s="3"/>
      <c r="S14" s="129"/>
    </row>
    <row r="15" spans="1:19" x14ac:dyDescent="0.25">
      <c r="A15" s="23">
        <v>4</v>
      </c>
      <c r="B15" s="140" t="s">
        <v>74</v>
      </c>
      <c r="C15" s="141" t="s">
        <v>18</v>
      </c>
      <c r="D15" s="134" t="s">
        <v>19</v>
      </c>
      <c r="E15" s="3" t="s">
        <v>89</v>
      </c>
      <c r="F15" s="132" t="s">
        <v>47</v>
      </c>
      <c r="G15" s="133" t="s">
        <v>48</v>
      </c>
      <c r="H15" s="169">
        <v>11880</v>
      </c>
      <c r="I15" s="132">
        <v>2</v>
      </c>
      <c r="J15" s="192">
        <f t="shared" si="0"/>
        <v>23760</v>
      </c>
      <c r="K15" s="144">
        <v>2</v>
      </c>
      <c r="L15" s="145">
        <f t="shared" si="1"/>
        <v>23760</v>
      </c>
      <c r="M15" s="136">
        <f t="shared" ref="M15" si="2">I15-K15</f>
        <v>0</v>
      </c>
      <c r="N15" s="137">
        <f t="shared" ref="N15" si="3">M15*H15</f>
        <v>0</v>
      </c>
      <c r="O15" s="155"/>
      <c r="P15" s="144"/>
      <c r="Q15" s="112"/>
      <c r="R15" s="144"/>
      <c r="S15" s="145"/>
    </row>
    <row r="16" spans="1:19" x14ac:dyDescent="0.25">
      <c r="A16" s="221">
        <v>7</v>
      </c>
      <c r="B16" s="117" t="s">
        <v>76</v>
      </c>
      <c r="C16" s="117" t="s">
        <v>55</v>
      </c>
      <c r="D16" s="116" t="s">
        <v>19</v>
      </c>
      <c r="E16" s="117" t="s">
        <v>89</v>
      </c>
      <c r="F16" s="117" t="s">
        <v>56</v>
      </c>
      <c r="G16" s="117" t="s">
        <v>48</v>
      </c>
      <c r="H16" s="3" t="s">
        <v>79</v>
      </c>
      <c r="I16" s="3">
        <v>1</v>
      </c>
      <c r="J16" s="9">
        <v>0</v>
      </c>
      <c r="K16" s="3">
        <v>1</v>
      </c>
      <c r="L16" s="9">
        <v>0</v>
      </c>
      <c r="M16" s="3"/>
      <c r="N16" s="8"/>
      <c r="O16" s="8"/>
      <c r="P16" s="8"/>
      <c r="Q16" s="8"/>
      <c r="R16" s="111"/>
      <c r="S16" s="123"/>
    </row>
    <row r="17" spans="1:20" x14ac:dyDescent="0.25">
      <c r="A17" s="223" t="s">
        <v>60</v>
      </c>
      <c r="B17" s="117"/>
      <c r="C17" s="117"/>
      <c r="D17" s="116"/>
      <c r="E17" s="117"/>
      <c r="F17" s="118"/>
      <c r="G17" s="117"/>
      <c r="H17" s="117"/>
      <c r="I17" s="117"/>
      <c r="J17" s="176">
        <f>J9+J10+J11+J12+J13+J14</f>
        <v>172744</v>
      </c>
      <c r="K17" s="177"/>
      <c r="L17" s="13">
        <f>L9+L10+L11+L12+L13+L14</f>
        <v>172744</v>
      </c>
      <c r="M17" s="117"/>
      <c r="N17" s="118"/>
      <c r="O17" s="118"/>
      <c r="P17" s="118"/>
      <c r="Q17" s="118"/>
      <c r="R17" s="3"/>
      <c r="S17" s="3"/>
    </row>
    <row r="18" spans="1:20" x14ac:dyDescent="0.25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26"/>
      <c r="T18" s="31"/>
    </row>
    <row r="19" spans="1:20" x14ac:dyDescent="0.25">
      <c r="A19" s="111"/>
      <c r="B19" s="310"/>
      <c r="C19" s="310"/>
      <c r="D19" s="15"/>
      <c r="E19" s="15"/>
      <c r="F19" s="15"/>
      <c r="G19" s="15"/>
      <c r="H19" s="15"/>
      <c r="I19" s="15"/>
      <c r="J19" s="15"/>
      <c r="K19" s="15"/>
      <c r="L19" s="15"/>
      <c r="M19" s="111"/>
      <c r="N19" s="111"/>
      <c r="O19" s="111"/>
      <c r="P19" s="111"/>
      <c r="Q19" s="111"/>
      <c r="R19" s="111"/>
      <c r="S19" s="111"/>
    </row>
    <row r="20" spans="1:20" ht="15" customHeight="1" x14ac:dyDescent="0.25">
      <c r="A20" s="111"/>
      <c r="C20" s="57"/>
      <c r="J20" s="15"/>
      <c r="K20" s="15"/>
      <c r="L20" s="15"/>
      <c r="M20" s="111"/>
      <c r="N20" s="111"/>
      <c r="O20" s="111"/>
      <c r="P20" s="111"/>
      <c r="Q20" s="111"/>
      <c r="R20" s="111"/>
      <c r="S20" s="111"/>
    </row>
    <row r="21" spans="1:20" ht="15" customHeight="1" x14ac:dyDescent="0.25">
      <c r="A21" s="111"/>
      <c r="B21" s="59"/>
      <c r="C21" s="59"/>
      <c r="D21" s="59"/>
      <c r="E21" s="59"/>
      <c r="F21" s="59"/>
      <c r="G21" s="59"/>
      <c r="H21" s="59"/>
      <c r="J21" s="15"/>
      <c r="K21" s="15"/>
      <c r="L21" s="15"/>
      <c r="M21" s="111"/>
      <c r="N21" s="111"/>
      <c r="O21" s="111"/>
      <c r="P21" s="111"/>
      <c r="Q21" s="111"/>
      <c r="R21" s="111"/>
      <c r="S21" s="111"/>
    </row>
    <row r="22" spans="1:20" ht="15.75" customHeight="1" x14ac:dyDescent="0.25">
      <c r="A22" s="111"/>
      <c r="B22" s="310"/>
      <c r="C22" s="310"/>
      <c r="D22" s="310"/>
      <c r="E22" s="310"/>
      <c r="F22" s="310"/>
      <c r="G22" s="310"/>
      <c r="H22" s="310"/>
      <c r="I22" s="310"/>
      <c r="J22" s="310"/>
      <c r="K22" s="310"/>
      <c r="L22" s="310"/>
      <c r="M22" s="111"/>
      <c r="N22" s="111"/>
      <c r="O22" s="111"/>
      <c r="P22" s="111"/>
      <c r="Q22" s="111"/>
      <c r="R22" s="111"/>
      <c r="S22" s="111"/>
    </row>
    <row r="23" spans="1:20" ht="15.75" customHeight="1" x14ac:dyDescent="0.25"/>
    <row r="24" spans="1:20" ht="15.75" customHeight="1" x14ac:dyDescent="0.25"/>
    <row r="25" spans="1:20" ht="15.75" customHeight="1" x14ac:dyDescent="0.25"/>
    <row r="26" spans="1:20" ht="15.75" customHeight="1" x14ac:dyDescent="0.25"/>
    <row r="27" spans="1:20" ht="15.75" customHeight="1" x14ac:dyDescent="0.25"/>
    <row r="28" spans="1:20" ht="15.75" customHeight="1" x14ac:dyDescent="0.25"/>
    <row r="29" spans="1:20" ht="15.75" customHeight="1" x14ac:dyDescent="0.25"/>
    <row r="30" spans="1:20" ht="15.75" customHeight="1" x14ac:dyDescent="0.25"/>
    <row r="31" spans="1:20" ht="15.75" customHeight="1" x14ac:dyDescent="0.25"/>
    <row r="32" spans="1:2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23">
    <mergeCell ref="O6:R6"/>
    <mergeCell ref="S6:S8"/>
    <mergeCell ref="O7:P7"/>
    <mergeCell ref="Q7:R7"/>
    <mergeCell ref="K7:K8"/>
    <mergeCell ref="L7:L8"/>
    <mergeCell ref="M7:M8"/>
    <mergeCell ref="A6:A8"/>
    <mergeCell ref="B6:B8"/>
    <mergeCell ref="C6:C8"/>
    <mergeCell ref="D6:D8"/>
    <mergeCell ref="E6:E8"/>
    <mergeCell ref="B19:C19"/>
    <mergeCell ref="B22:L22"/>
    <mergeCell ref="N7:N8"/>
    <mergeCell ref="F6:F8"/>
    <mergeCell ref="G6:G8"/>
    <mergeCell ref="H6:H8"/>
    <mergeCell ref="I6:J6"/>
    <mergeCell ref="I7:I8"/>
    <mergeCell ref="J7:J8"/>
    <mergeCell ref="K6:L6"/>
    <mergeCell ref="M6:N6"/>
  </mergeCells>
  <pageMargins left="0.7" right="0.7" top="0.75" bottom="0.75" header="0" footer="0"/>
  <pageSetup scale="65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00"/>
  <sheetViews>
    <sheetView workbookViewId="0">
      <selection activeCell="J27" sqref="J27"/>
    </sheetView>
  </sheetViews>
  <sheetFormatPr defaultColWidth="14.42578125" defaultRowHeight="15" customHeight="1" x14ac:dyDescent="0.25"/>
  <cols>
    <col min="1" max="1" width="3.28515625" customWidth="1"/>
    <col min="2" max="2" width="16.85546875" customWidth="1"/>
    <col min="3" max="3" width="15.7109375" customWidth="1"/>
    <col min="4" max="4" width="12.28515625" customWidth="1"/>
    <col min="5" max="5" width="7.7109375" customWidth="1"/>
    <col min="6" max="6" width="8" customWidth="1"/>
    <col min="7" max="7" width="5.140625" customWidth="1"/>
    <col min="8" max="8" width="11.5703125" customWidth="1"/>
    <col min="9" max="9" width="5.140625" customWidth="1"/>
    <col min="10" max="10" width="10.42578125" customWidth="1"/>
    <col min="11" max="11" width="4.85546875" customWidth="1"/>
    <col min="12" max="12" width="8.42578125" customWidth="1"/>
    <col min="13" max="13" width="5.5703125" customWidth="1"/>
    <col min="14" max="14" width="6.42578125" customWidth="1"/>
    <col min="15" max="15" width="6.140625" customWidth="1"/>
    <col min="16" max="16" width="5.85546875" customWidth="1"/>
    <col min="17" max="17" width="5.5703125" customWidth="1"/>
    <col min="18" max="18" width="7.28515625" customWidth="1"/>
    <col min="19" max="19" width="14.42578125" customWidth="1"/>
    <col min="20" max="26" width="8.7109375" customWidth="1"/>
  </cols>
  <sheetData>
    <row r="1" spans="1:20" ht="18.75" x14ac:dyDescent="0.3">
      <c r="C1" s="109" t="s">
        <v>168</v>
      </c>
    </row>
    <row r="2" spans="1:20" ht="18.75" x14ac:dyDescent="0.3">
      <c r="C2" s="110" t="s">
        <v>0</v>
      </c>
    </row>
    <row r="3" spans="1:20" ht="15.75" x14ac:dyDescent="0.25">
      <c r="C3" s="50" t="s">
        <v>90</v>
      </c>
    </row>
    <row r="5" spans="1:20" ht="18" customHeight="1" x14ac:dyDescent="0.25"/>
    <row r="6" spans="1:20" ht="28.5" customHeight="1" x14ac:dyDescent="0.25">
      <c r="A6" s="284" t="s">
        <v>1</v>
      </c>
      <c r="B6" s="284" t="s">
        <v>2</v>
      </c>
      <c r="C6" s="284" t="s">
        <v>3</v>
      </c>
      <c r="D6" s="284" t="s">
        <v>4</v>
      </c>
      <c r="E6" s="276" t="s">
        <v>5</v>
      </c>
      <c r="F6" s="276" t="s">
        <v>44</v>
      </c>
      <c r="G6" s="293" t="s">
        <v>6</v>
      </c>
      <c r="H6" s="279" t="s">
        <v>7</v>
      </c>
      <c r="I6" s="274" t="s">
        <v>8</v>
      </c>
      <c r="J6" s="297"/>
      <c r="K6" s="280" t="s">
        <v>153</v>
      </c>
      <c r="L6" s="297"/>
      <c r="M6" s="274" t="s">
        <v>10</v>
      </c>
      <c r="N6" s="297"/>
      <c r="O6" s="285" t="s">
        <v>11</v>
      </c>
      <c r="P6" s="298"/>
      <c r="Q6" s="298"/>
      <c r="R6" s="297"/>
      <c r="S6" s="279" t="s">
        <v>12</v>
      </c>
      <c r="T6" s="179"/>
    </row>
    <row r="7" spans="1:20" ht="21" customHeight="1" x14ac:dyDescent="0.25">
      <c r="A7" s="295"/>
      <c r="B7" s="295"/>
      <c r="C7" s="295"/>
      <c r="D7" s="295"/>
      <c r="E7" s="295"/>
      <c r="F7" s="295"/>
      <c r="G7" s="300"/>
      <c r="H7" s="295"/>
      <c r="I7" s="284" t="s">
        <v>13</v>
      </c>
      <c r="J7" s="284" t="s">
        <v>14</v>
      </c>
      <c r="K7" s="284" t="s">
        <v>13</v>
      </c>
      <c r="L7" s="289" t="s">
        <v>14</v>
      </c>
      <c r="M7" s="284" t="s">
        <v>13</v>
      </c>
      <c r="N7" s="304" t="s">
        <v>14</v>
      </c>
      <c r="O7" s="292" t="s">
        <v>15</v>
      </c>
      <c r="P7" s="297"/>
      <c r="Q7" s="274" t="s">
        <v>16</v>
      </c>
      <c r="R7" s="297"/>
      <c r="S7" s="295"/>
      <c r="T7" s="179"/>
    </row>
    <row r="8" spans="1:20" x14ac:dyDescent="0.25">
      <c r="A8" s="296"/>
      <c r="B8" s="296"/>
      <c r="C8" s="296"/>
      <c r="D8" s="296"/>
      <c r="E8" s="296"/>
      <c r="F8" s="296"/>
      <c r="G8" s="301"/>
      <c r="H8" s="296"/>
      <c r="I8" s="296"/>
      <c r="J8" s="296"/>
      <c r="K8" s="296"/>
      <c r="L8" s="301"/>
      <c r="M8" s="296"/>
      <c r="N8" s="305"/>
      <c r="O8" s="122" t="s">
        <v>13</v>
      </c>
      <c r="P8" s="2" t="s">
        <v>14</v>
      </c>
      <c r="Q8" s="39" t="s">
        <v>13</v>
      </c>
      <c r="R8" s="2" t="s">
        <v>14</v>
      </c>
      <c r="S8" s="296"/>
      <c r="T8" s="179"/>
    </row>
    <row r="9" spans="1:20" x14ac:dyDescent="0.25">
      <c r="A9" s="153">
        <v>1</v>
      </c>
      <c r="B9" s="132" t="s">
        <v>72</v>
      </c>
      <c r="C9" s="137" t="s">
        <v>18</v>
      </c>
      <c r="D9" s="134" t="s">
        <v>19</v>
      </c>
      <c r="E9" s="134" t="s">
        <v>151</v>
      </c>
      <c r="F9" s="136" t="s">
        <v>47</v>
      </c>
      <c r="G9" s="136" t="s">
        <v>48</v>
      </c>
      <c r="H9" s="191">
        <v>17160</v>
      </c>
      <c r="I9" s="134">
        <v>3</v>
      </c>
      <c r="J9" s="168">
        <f t="shared" ref="J9:J12" si="0">H9*I9</f>
        <v>51480</v>
      </c>
      <c r="K9" s="134">
        <v>3</v>
      </c>
      <c r="L9" s="137">
        <f t="shared" ref="L9:L12" si="1">H9*I9</f>
        <v>51480</v>
      </c>
      <c r="M9" s="154"/>
      <c r="N9" s="196"/>
      <c r="O9" s="136"/>
      <c r="P9" s="134"/>
      <c r="Q9" s="136"/>
      <c r="R9" s="136"/>
      <c r="S9" s="136"/>
      <c r="T9" s="179"/>
    </row>
    <row r="10" spans="1:20" x14ac:dyDescent="0.25">
      <c r="A10" s="153">
        <v>2</v>
      </c>
      <c r="B10" s="132" t="s">
        <v>91</v>
      </c>
      <c r="C10" s="133" t="s">
        <v>18</v>
      </c>
      <c r="D10" s="134" t="s">
        <v>19</v>
      </c>
      <c r="E10" s="134" t="s">
        <v>151</v>
      </c>
      <c r="F10" s="136" t="s">
        <v>47</v>
      </c>
      <c r="G10" s="136" t="s">
        <v>48</v>
      </c>
      <c r="H10" s="191">
        <v>9240</v>
      </c>
      <c r="I10" s="134">
        <v>1</v>
      </c>
      <c r="J10" s="168">
        <f t="shared" si="0"/>
        <v>9240</v>
      </c>
      <c r="K10" s="134">
        <v>1</v>
      </c>
      <c r="L10" s="137">
        <f t="shared" si="1"/>
        <v>9240</v>
      </c>
      <c r="M10" s="154"/>
      <c r="N10" s="196"/>
      <c r="O10" s="136"/>
      <c r="P10" s="134"/>
      <c r="Q10" s="136"/>
      <c r="R10" s="136"/>
      <c r="S10" s="136"/>
      <c r="T10" s="179"/>
    </row>
    <row r="11" spans="1:20" x14ac:dyDescent="0.25">
      <c r="A11" s="153">
        <v>3</v>
      </c>
      <c r="B11" s="132" t="s">
        <v>51</v>
      </c>
      <c r="C11" s="133" t="s">
        <v>18</v>
      </c>
      <c r="D11" s="132" t="s">
        <v>19</v>
      </c>
      <c r="E11" s="134" t="s">
        <v>151</v>
      </c>
      <c r="F11" s="133" t="s">
        <v>47</v>
      </c>
      <c r="G11" s="133" t="s">
        <v>48</v>
      </c>
      <c r="H11" s="178">
        <v>11880</v>
      </c>
      <c r="I11" s="132">
        <v>1</v>
      </c>
      <c r="J11" s="169">
        <f t="shared" si="0"/>
        <v>11880</v>
      </c>
      <c r="K11" s="132">
        <v>1</v>
      </c>
      <c r="L11" s="137">
        <f t="shared" si="1"/>
        <v>11880</v>
      </c>
      <c r="M11" s="153"/>
      <c r="N11" s="197"/>
      <c r="O11" s="195"/>
      <c r="P11" s="132"/>
      <c r="Q11" s="133"/>
      <c r="R11" s="133"/>
      <c r="S11" s="133"/>
      <c r="T11" s="179"/>
    </row>
    <row r="12" spans="1:20" x14ac:dyDescent="0.25">
      <c r="A12" s="153">
        <v>4</v>
      </c>
      <c r="B12" s="132" t="s">
        <v>52</v>
      </c>
      <c r="C12" s="143" t="s">
        <v>18</v>
      </c>
      <c r="D12" s="140" t="s">
        <v>19</v>
      </c>
      <c r="E12" s="134" t="s">
        <v>151</v>
      </c>
      <c r="F12" s="141" t="s">
        <v>47</v>
      </c>
      <c r="G12" s="141" t="s">
        <v>48</v>
      </c>
      <c r="H12" s="192">
        <v>2904</v>
      </c>
      <c r="I12" s="140">
        <v>2</v>
      </c>
      <c r="J12" s="170">
        <f t="shared" si="0"/>
        <v>5808</v>
      </c>
      <c r="K12" s="140">
        <v>6</v>
      </c>
      <c r="L12" s="137">
        <f t="shared" si="1"/>
        <v>5808</v>
      </c>
      <c r="M12" s="146"/>
      <c r="N12" s="198"/>
      <c r="O12" s="141"/>
      <c r="P12" s="140"/>
      <c r="Q12" s="141"/>
      <c r="R12" s="141"/>
      <c r="S12" s="141"/>
      <c r="T12" s="179"/>
    </row>
    <row r="13" spans="1:20" x14ac:dyDescent="0.25">
      <c r="A13" s="153">
        <v>5</v>
      </c>
      <c r="B13" s="132" t="s">
        <v>53</v>
      </c>
      <c r="C13" s="133" t="s">
        <v>18</v>
      </c>
      <c r="D13" s="132" t="s">
        <v>19</v>
      </c>
      <c r="E13" s="134" t="s">
        <v>151</v>
      </c>
      <c r="F13" s="133" t="s">
        <v>47</v>
      </c>
      <c r="G13" s="133" t="s">
        <v>48</v>
      </c>
      <c r="H13" s="193">
        <v>0</v>
      </c>
      <c r="I13" s="132">
        <v>2</v>
      </c>
      <c r="J13" s="132">
        <v>0</v>
      </c>
      <c r="K13" s="132">
        <v>2</v>
      </c>
      <c r="L13" s="138">
        <v>0</v>
      </c>
      <c r="M13" s="153"/>
      <c r="N13" s="198"/>
      <c r="O13" s="141"/>
      <c r="P13" s="140"/>
      <c r="Q13" s="141"/>
      <c r="R13" s="141"/>
      <c r="S13" s="140"/>
      <c r="T13" s="179"/>
    </row>
    <row r="14" spans="1:20" x14ac:dyDescent="0.25">
      <c r="A14" s="154">
        <v>6</v>
      </c>
      <c r="B14" s="134" t="s">
        <v>75</v>
      </c>
      <c r="C14" s="112" t="s">
        <v>55</v>
      </c>
      <c r="D14" s="134" t="s">
        <v>19</v>
      </c>
      <c r="E14" s="134" t="s">
        <v>151</v>
      </c>
      <c r="F14" s="136" t="s">
        <v>47</v>
      </c>
      <c r="G14" s="136" t="s">
        <v>48</v>
      </c>
      <c r="H14" s="137">
        <v>0</v>
      </c>
      <c r="I14" s="134">
        <v>4</v>
      </c>
      <c r="J14" s="134">
        <v>0</v>
      </c>
      <c r="K14" s="134">
        <v>4</v>
      </c>
      <c r="L14" s="137">
        <v>0</v>
      </c>
      <c r="M14" s="154"/>
      <c r="N14" s="196"/>
      <c r="O14" s="136"/>
      <c r="P14" s="134"/>
      <c r="Q14" s="136"/>
      <c r="R14" s="133"/>
      <c r="S14" s="133"/>
      <c r="T14" s="179"/>
    </row>
    <row r="15" spans="1:20" x14ac:dyDescent="0.25">
      <c r="A15" s="204">
        <v>7</v>
      </c>
      <c r="B15" s="193" t="s">
        <v>76</v>
      </c>
      <c r="C15" s="205" t="s">
        <v>55</v>
      </c>
      <c r="D15" s="193" t="s">
        <v>19</v>
      </c>
      <c r="E15" s="206" t="s">
        <v>151</v>
      </c>
      <c r="F15" s="207" t="s">
        <v>47</v>
      </c>
      <c r="G15" s="207" t="s">
        <v>48</v>
      </c>
      <c r="H15" s="205">
        <v>0</v>
      </c>
      <c r="I15" s="193">
        <v>4</v>
      </c>
      <c r="J15" s="193">
        <v>0</v>
      </c>
      <c r="K15" s="193">
        <v>4</v>
      </c>
      <c r="L15" s="205">
        <v>0</v>
      </c>
      <c r="M15" s="208"/>
      <c r="N15" s="209"/>
      <c r="O15" s="207"/>
      <c r="P15" s="193"/>
      <c r="Q15" s="210"/>
      <c r="R15" s="133"/>
      <c r="S15" s="133"/>
      <c r="T15" s="179"/>
    </row>
    <row r="16" spans="1:20" x14ac:dyDescent="0.25">
      <c r="A16" s="211" t="s">
        <v>60</v>
      </c>
      <c r="B16" s="212"/>
      <c r="C16" s="213"/>
      <c r="D16" s="212"/>
      <c r="E16" s="199"/>
      <c r="F16" s="214"/>
      <c r="G16" s="201"/>
      <c r="H16" s="200"/>
      <c r="I16" s="215">
        <f t="shared" ref="I16:J16" si="2">I9+I10+I11+I12</f>
        <v>7</v>
      </c>
      <c r="J16" s="202">
        <f t="shared" si="2"/>
        <v>78408</v>
      </c>
      <c r="K16" s="216"/>
      <c r="L16" s="203">
        <f>L9+L10+L11+L12</f>
        <v>78408</v>
      </c>
      <c r="M16" s="217"/>
      <c r="N16" s="218"/>
      <c r="O16" s="214"/>
      <c r="P16" s="212"/>
      <c r="Q16" s="219"/>
      <c r="R16" s="141"/>
      <c r="S16" s="141"/>
      <c r="T16" s="179"/>
    </row>
    <row r="18" spans="2:16" x14ac:dyDescent="0.25">
      <c r="B18" s="53"/>
      <c r="C18" s="53"/>
    </row>
    <row r="19" spans="2:16" x14ac:dyDescent="0.25">
      <c r="B19" s="53"/>
      <c r="C19" s="54"/>
    </row>
    <row r="20" spans="2:16" x14ac:dyDescent="0.25">
      <c r="C20" s="57"/>
    </row>
    <row r="21" spans="2:16" ht="15.75" customHeight="1" x14ac:dyDescent="0.25">
      <c r="B21" s="59"/>
      <c r="C21" s="59"/>
      <c r="D21" s="59"/>
      <c r="E21" s="59"/>
      <c r="F21" s="59"/>
      <c r="G21" s="59"/>
      <c r="H21" s="59"/>
    </row>
    <row r="22" spans="2:16" ht="15.75" customHeight="1" x14ac:dyDescent="0.25">
      <c r="B22" s="53"/>
      <c r="C22" s="59"/>
    </row>
    <row r="23" spans="2:16" ht="15.75" customHeight="1" x14ac:dyDescent="0.25"/>
    <row r="24" spans="2:16" ht="15.75" customHeight="1" x14ac:dyDescent="0.25">
      <c r="B24" s="53"/>
    </row>
    <row r="25" spans="2:16" ht="15.75" customHeight="1" x14ac:dyDescent="0.25">
      <c r="B25" s="291"/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</row>
    <row r="26" spans="2:16" ht="15.75" customHeight="1" x14ac:dyDescent="0.25"/>
    <row r="27" spans="2:16" ht="15.75" customHeight="1" x14ac:dyDescent="0.25"/>
    <row r="28" spans="2:16" ht="15.75" customHeight="1" x14ac:dyDescent="0.25"/>
    <row r="29" spans="2:16" ht="15.75" customHeight="1" x14ac:dyDescent="0.25"/>
    <row r="30" spans="2:16" ht="15.75" customHeight="1" x14ac:dyDescent="0.25"/>
    <row r="31" spans="2:16" ht="15.75" customHeight="1" x14ac:dyDescent="0.25"/>
    <row r="32" spans="2:1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2">
    <mergeCell ref="S6:S8"/>
    <mergeCell ref="O7:P7"/>
    <mergeCell ref="Q7:R7"/>
    <mergeCell ref="K7:K8"/>
    <mergeCell ref="L7:L8"/>
    <mergeCell ref="M7:M8"/>
    <mergeCell ref="A6:A8"/>
    <mergeCell ref="B6:B8"/>
    <mergeCell ref="C6:C8"/>
    <mergeCell ref="D6:D8"/>
    <mergeCell ref="E6:E8"/>
    <mergeCell ref="B25:P25"/>
    <mergeCell ref="N7:N8"/>
    <mergeCell ref="F6:F8"/>
    <mergeCell ref="G6:G8"/>
    <mergeCell ref="H6:H8"/>
    <mergeCell ref="I6:J6"/>
    <mergeCell ref="I7:I8"/>
    <mergeCell ref="J7:J8"/>
    <mergeCell ref="K6:L6"/>
    <mergeCell ref="M6:N6"/>
    <mergeCell ref="O6:R6"/>
  </mergeCells>
  <pageMargins left="0.7" right="0.7" top="0.75" bottom="0.75" header="0" footer="0"/>
  <pageSetup scale="75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000"/>
  <sheetViews>
    <sheetView workbookViewId="0">
      <selection activeCell="B17" sqref="B17:L19"/>
    </sheetView>
  </sheetViews>
  <sheetFormatPr defaultColWidth="14.42578125" defaultRowHeight="15" customHeight="1" x14ac:dyDescent="0.25"/>
  <cols>
    <col min="1" max="1" width="4" customWidth="1"/>
    <col min="2" max="2" width="15" customWidth="1"/>
    <col min="3" max="3" width="17" customWidth="1"/>
    <col min="4" max="4" width="13.85546875" customWidth="1"/>
    <col min="5" max="5" width="11" customWidth="1"/>
    <col min="6" max="6" width="9.5703125" customWidth="1"/>
    <col min="7" max="7" width="4.7109375" customWidth="1"/>
    <col min="8" max="8" width="11.5703125" customWidth="1"/>
    <col min="9" max="9" width="4.7109375" customWidth="1"/>
    <col min="10" max="10" width="9.5703125" customWidth="1"/>
    <col min="11" max="11" width="5.7109375" customWidth="1"/>
    <col min="12" max="12" width="8.5703125" customWidth="1"/>
    <col min="13" max="13" width="6.7109375" customWidth="1"/>
    <col min="14" max="14" width="7.5703125" customWidth="1"/>
    <col min="15" max="15" width="8.7109375" customWidth="1"/>
    <col min="16" max="16" width="6.85546875" customWidth="1"/>
    <col min="17" max="17" width="6.28515625" customWidth="1"/>
    <col min="18" max="18" width="6" customWidth="1"/>
    <col min="19" max="19" width="17.28515625" customWidth="1"/>
    <col min="20" max="26" width="8.7109375" customWidth="1"/>
  </cols>
  <sheetData>
    <row r="1" spans="1:19" ht="18.75" x14ac:dyDescent="0.3">
      <c r="C1" s="109" t="s">
        <v>168</v>
      </c>
    </row>
    <row r="2" spans="1:19" ht="18.75" x14ac:dyDescent="0.3">
      <c r="C2" s="110" t="s">
        <v>0</v>
      </c>
    </row>
    <row r="3" spans="1:19" ht="15.75" x14ac:dyDescent="0.25">
      <c r="C3" s="50" t="s">
        <v>92</v>
      </c>
    </row>
    <row r="6" spans="1:19" ht="31.5" customHeight="1" x14ac:dyDescent="0.25">
      <c r="A6" s="284" t="s">
        <v>1</v>
      </c>
      <c r="B6" s="284" t="s">
        <v>2</v>
      </c>
      <c r="C6" s="284" t="s">
        <v>3</v>
      </c>
      <c r="D6" s="284" t="s">
        <v>4</v>
      </c>
      <c r="E6" s="276" t="s">
        <v>5</v>
      </c>
      <c r="F6" s="276" t="s">
        <v>44</v>
      </c>
      <c r="G6" s="276" t="s">
        <v>6</v>
      </c>
      <c r="H6" s="279" t="s">
        <v>7</v>
      </c>
      <c r="I6" s="274" t="s">
        <v>8</v>
      </c>
      <c r="J6" s="308"/>
      <c r="K6" s="280" t="s">
        <v>153</v>
      </c>
      <c r="L6" s="308"/>
      <c r="M6" s="274" t="s">
        <v>10</v>
      </c>
      <c r="N6" s="308"/>
      <c r="O6" s="285" t="s">
        <v>11</v>
      </c>
      <c r="P6" s="309"/>
      <c r="Q6" s="309"/>
      <c r="R6" s="308"/>
      <c r="S6" s="279" t="s">
        <v>12</v>
      </c>
    </row>
    <row r="7" spans="1:19" x14ac:dyDescent="0.25">
      <c r="A7" s="307"/>
      <c r="B7" s="307"/>
      <c r="C7" s="307"/>
      <c r="D7" s="307"/>
      <c r="E7" s="307"/>
      <c r="F7" s="307"/>
      <c r="G7" s="307"/>
      <c r="H7" s="307"/>
      <c r="I7" s="284" t="s">
        <v>13</v>
      </c>
      <c r="J7" s="284" t="s">
        <v>14</v>
      </c>
      <c r="K7" s="284" t="s">
        <v>13</v>
      </c>
      <c r="L7" s="284" t="s">
        <v>14</v>
      </c>
      <c r="M7" s="284" t="s">
        <v>13</v>
      </c>
      <c r="N7" s="284" t="s">
        <v>14</v>
      </c>
      <c r="O7" s="274" t="s">
        <v>15</v>
      </c>
      <c r="P7" s="308"/>
      <c r="Q7" s="274" t="s">
        <v>16</v>
      </c>
      <c r="R7" s="308"/>
      <c r="S7" s="307"/>
    </row>
    <row r="8" spans="1:19" x14ac:dyDescent="0.25">
      <c r="A8" s="306"/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2" t="s">
        <v>13</v>
      </c>
      <c r="P8" s="2" t="s">
        <v>14</v>
      </c>
      <c r="Q8" s="2" t="s">
        <v>13</v>
      </c>
      <c r="R8" s="2" t="s">
        <v>14</v>
      </c>
      <c r="S8" s="306"/>
    </row>
    <row r="9" spans="1:19" x14ac:dyDescent="0.25">
      <c r="A9" s="10">
        <v>1</v>
      </c>
      <c r="B9" s="3" t="s">
        <v>73</v>
      </c>
      <c r="C9" s="8" t="s">
        <v>18</v>
      </c>
      <c r="D9" s="8" t="s">
        <v>19</v>
      </c>
      <c r="E9" s="8" t="s">
        <v>164</v>
      </c>
      <c r="F9" s="9" t="s">
        <v>47</v>
      </c>
      <c r="G9" s="10" t="s">
        <v>48</v>
      </c>
      <c r="H9" s="6">
        <v>9240</v>
      </c>
      <c r="I9" s="8">
        <v>2</v>
      </c>
      <c r="J9" s="113">
        <f t="shared" ref="J9:J12" si="0">H9*I9</f>
        <v>18480</v>
      </c>
      <c r="K9" s="3">
        <v>2</v>
      </c>
      <c r="L9" s="8">
        <f t="shared" ref="L9:L12" si="1">K9*H9</f>
        <v>18480</v>
      </c>
      <c r="M9" s="8"/>
      <c r="N9" s="8"/>
      <c r="O9" s="9"/>
      <c r="P9" s="10"/>
      <c r="Q9" s="185"/>
      <c r="R9" s="186"/>
      <c r="S9" s="8"/>
    </row>
    <row r="10" spans="1:19" x14ac:dyDescent="0.25">
      <c r="A10" s="10">
        <v>2</v>
      </c>
      <c r="B10" s="3" t="s">
        <v>87</v>
      </c>
      <c r="C10" s="8" t="s">
        <v>18</v>
      </c>
      <c r="D10" s="8" t="s">
        <v>19</v>
      </c>
      <c r="E10" s="8" t="s">
        <v>164</v>
      </c>
      <c r="F10" s="9" t="s">
        <v>47</v>
      </c>
      <c r="G10" s="10" t="s">
        <v>48</v>
      </c>
      <c r="H10" s="6">
        <v>11880</v>
      </c>
      <c r="I10" s="8">
        <v>1</v>
      </c>
      <c r="J10" s="113">
        <f t="shared" si="0"/>
        <v>11880</v>
      </c>
      <c r="K10" s="3">
        <v>1</v>
      </c>
      <c r="L10" s="8">
        <f t="shared" si="1"/>
        <v>11880</v>
      </c>
      <c r="M10" s="8"/>
      <c r="N10" s="8"/>
      <c r="O10" s="9"/>
      <c r="P10" s="10"/>
      <c r="Q10" s="185"/>
      <c r="R10" s="186"/>
      <c r="S10" s="8"/>
    </row>
    <row r="11" spans="1:19" x14ac:dyDescent="0.25">
      <c r="A11" s="10">
        <v>3</v>
      </c>
      <c r="B11" s="3" t="s">
        <v>52</v>
      </c>
      <c r="C11" s="8" t="s">
        <v>18</v>
      </c>
      <c r="D11" s="8" t="s">
        <v>19</v>
      </c>
      <c r="E11" s="8" t="s">
        <v>164</v>
      </c>
      <c r="F11" s="9" t="s">
        <v>47</v>
      </c>
      <c r="G11" s="10" t="s">
        <v>48</v>
      </c>
      <c r="H11" s="6">
        <v>2904</v>
      </c>
      <c r="I11" s="8">
        <v>1</v>
      </c>
      <c r="J11" s="113">
        <f t="shared" si="0"/>
        <v>2904</v>
      </c>
      <c r="K11" s="3">
        <v>1</v>
      </c>
      <c r="L11" s="8">
        <f t="shared" si="1"/>
        <v>2904</v>
      </c>
      <c r="M11" s="8"/>
      <c r="N11" s="8"/>
      <c r="O11" s="9"/>
      <c r="P11" s="10"/>
      <c r="Q11" s="185"/>
      <c r="R11" s="186"/>
      <c r="S11" s="8"/>
    </row>
    <row r="12" spans="1:19" x14ac:dyDescent="0.25">
      <c r="A12" s="10">
        <v>4</v>
      </c>
      <c r="B12" s="3" t="s">
        <v>53</v>
      </c>
      <c r="C12" s="8" t="s">
        <v>18</v>
      </c>
      <c r="D12" s="8" t="s">
        <v>19</v>
      </c>
      <c r="E12" s="8" t="s">
        <v>164</v>
      </c>
      <c r="F12" s="9" t="s">
        <v>47</v>
      </c>
      <c r="G12" s="10" t="s">
        <v>48</v>
      </c>
      <c r="H12" s="3">
        <v>63600</v>
      </c>
      <c r="I12" s="8">
        <v>1</v>
      </c>
      <c r="J12" s="113">
        <f t="shared" si="0"/>
        <v>63600</v>
      </c>
      <c r="K12" s="3">
        <v>1</v>
      </c>
      <c r="L12" s="8">
        <f t="shared" si="1"/>
        <v>63600</v>
      </c>
      <c r="M12" s="8"/>
      <c r="N12" s="8"/>
      <c r="O12" s="9"/>
      <c r="P12" s="10"/>
      <c r="Q12" s="185"/>
      <c r="R12" s="186"/>
      <c r="S12" s="8"/>
    </row>
    <row r="13" spans="1:19" x14ac:dyDescent="0.25">
      <c r="A13" s="10">
        <v>5</v>
      </c>
      <c r="B13" s="3" t="s">
        <v>162</v>
      </c>
      <c r="C13" s="8" t="s">
        <v>55</v>
      </c>
      <c r="D13" s="8" t="s">
        <v>19</v>
      </c>
      <c r="E13" s="8" t="s">
        <v>164</v>
      </c>
      <c r="F13" s="9" t="s">
        <v>56</v>
      </c>
      <c r="G13" s="10" t="s">
        <v>48</v>
      </c>
      <c r="H13" s="6">
        <v>115200</v>
      </c>
      <c r="I13" s="8">
        <v>1</v>
      </c>
      <c r="J13" s="9">
        <f>I13*H13</f>
        <v>115200</v>
      </c>
      <c r="K13" s="3">
        <v>1</v>
      </c>
      <c r="L13" s="8">
        <f>K13*H13</f>
        <v>115200</v>
      </c>
      <c r="M13" s="8"/>
      <c r="N13" s="8"/>
      <c r="O13" s="9"/>
      <c r="P13" s="10"/>
      <c r="Q13" s="185"/>
      <c r="R13" s="186"/>
      <c r="S13" s="8"/>
    </row>
    <row r="14" spans="1:19" x14ac:dyDescent="0.25">
      <c r="A14" s="10">
        <v>6</v>
      </c>
      <c r="B14" s="3" t="s">
        <v>163</v>
      </c>
      <c r="C14" s="8" t="s">
        <v>18</v>
      </c>
      <c r="D14" s="8" t="s">
        <v>19</v>
      </c>
      <c r="E14" s="8" t="s">
        <v>39</v>
      </c>
      <c r="F14" s="9" t="s">
        <v>56</v>
      </c>
      <c r="G14" s="10" t="s">
        <v>48</v>
      </c>
      <c r="H14" s="6">
        <v>11880</v>
      </c>
      <c r="I14" s="8">
        <v>1</v>
      </c>
      <c r="J14" s="9">
        <f>I14*H14</f>
        <v>11880</v>
      </c>
      <c r="K14" s="3">
        <v>1</v>
      </c>
      <c r="L14" s="8">
        <f>K14*H14</f>
        <v>11880</v>
      </c>
      <c r="M14" s="8"/>
      <c r="N14" s="8"/>
      <c r="O14" s="9"/>
      <c r="P14" s="10"/>
      <c r="Q14" s="185"/>
      <c r="R14" s="186"/>
      <c r="S14" s="8"/>
    </row>
    <row r="15" spans="1:19" x14ac:dyDescent="0.25">
      <c r="A15" s="187" t="s">
        <v>60</v>
      </c>
      <c r="B15" s="117"/>
      <c r="C15" s="118"/>
      <c r="D15" s="118"/>
      <c r="E15" s="118"/>
      <c r="F15" s="116"/>
      <c r="G15" s="114"/>
      <c r="H15" s="117"/>
      <c r="I15" s="118"/>
      <c r="J15" s="176">
        <f>J9+J10+J11+J12+J13+J14</f>
        <v>223944</v>
      </c>
      <c r="K15" s="176"/>
      <c r="L15" s="176">
        <f t="shared" ref="L15" si="2">L9+L10+L11+L12+L13+L14</f>
        <v>223944</v>
      </c>
      <c r="M15" s="115"/>
      <c r="N15" s="118"/>
      <c r="O15" s="116"/>
      <c r="P15" s="114"/>
      <c r="Q15" s="188"/>
      <c r="R15" s="164"/>
      <c r="S15" s="118"/>
    </row>
    <row r="17" spans="2:14" ht="15" customHeight="1" x14ac:dyDescent="0.25">
      <c r="B17" s="291"/>
      <c r="C17" s="291"/>
      <c r="D17" s="291"/>
      <c r="E17" s="291"/>
      <c r="F17" s="59"/>
      <c r="G17" s="59"/>
      <c r="H17" s="59"/>
      <c r="I17" s="59"/>
      <c r="J17" s="59"/>
      <c r="K17" s="59"/>
      <c r="L17" s="59"/>
      <c r="M17" s="59"/>
      <c r="N17" s="59"/>
    </row>
    <row r="18" spans="2:14" ht="15" customHeight="1" x14ac:dyDescent="0.25">
      <c r="C18" s="57"/>
      <c r="J18" s="59"/>
      <c r="K18" s="59"/>
      <c r="L18" s="59"/>
      <c r="M18" s="59"/>
      <c r="N18" s="59"/>
    </row>
    <row r="19" spans="2:14" ht="15" customHeight="1" x14ac:dyDescent="0.25">
      <c r="B19" s="59"/>
      <c r="C19" s="59"/>
      <c r="D19" s="59"/>
      <c r="E19" s="59"/>
      <c r="F19" s="59"/>
      <c r="G19" s="59"/>
      <c r="H19" s="59"/>
      <c r="J19" s="59"/>
      <c r="K19" s="59"/>
      <c r="L19" s="59"/>
      <c r="M19" s="59"/>
      <c r="N19" s="59"/>
    </row>
    <row r="20" spans="2:14" ht="15" customHeight="1" x14ac:dyDescent="0.25">
      <c r="B20" s="291"/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</row>
    <row r="21" spans="2:14" ht="15.75" customHeight="1" x14ac:dyDescent="0.25"/>
    <row r="22" spans="2:14" ht="15.75" customHeight="1" x14ac:dyDescent="0.25"/>
    <row r="23" spans="2:14" ht="15.75" customHeight="1" x14ac:dyDescent="0.25"/>
    <row r="24" spans="2:14" ht="15.75" customHeight="1" x14ac:dyDescent="0.25"/>
    <row r="25" spans="2:14" ht="15.75" customHeight="1" x14ac:dyDescent="0.25"/>
    <row r="26" spans="2:14" ht="15.75" customHeight="1" x14ac:dyDescent="0.25"/>
    <row r="27" spans="2:14" ht="15.75" customHeight="1" x14ac:dyDescent="0.25"/>
    <row r="28" spans="2:14" ht="15.75" customHeight="1" x14ac:dyDescent="0.25"/>
    <row r="29" spans="2:14" ht="15.75" customHeight="1" x14ac:dyDescent="0.25"/>
    <row r="30" spans="2:14" ht="15.75" customHeight="1" x14ac:dyDescent="0.25"/>
    <row r="31" spans="2:14" ht="15.75" customHeight="1" x14ac:dyDescent="0.25"/>
    <row r="32" spans="2:1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4">
    <mergeCell ref="O6:R6"/>
    <mergeCell ref="S6:S8"/>
    <mergeCell ref="O7:P7"/>
    <mergeCell ref="Q7:R7"/>
    <mergeCell ref="K7:K8"/>
    <mergeCell ref="L7:L8"/>
    <mergeCell ref="M7:M8"/>
    <mergeCell ref="A6:A8"/>
    <mergeCell ref="B6:B8"/>
    <mergeCell ref="C6:C8"/>
    <mergeCell ref="D6:D8"/>
    <mergeCell ref="E6:E8"/>
    <mergeCell ref="B17:C17"/>
    <mergeCell ref="B20:N20"/>
    <mergeCell ref="D17:E17"/>
    <mergeCell ref="N7:N8"/>
    <mergeCell ref="F6:F8"/>
    <mergeCell ref="G6:G8"/>
    <mergeCell ref="H6:H8"/>
    <mergeCell ref="I6:J6"/>
    <mergeCell ref="I7:I8"/>
    <mergeCell ref="J7:J8"/>
    <mergeCell ref="K6:L6"/>
    <mergeCell ref="M6:N6"/>
  </mergeCells>
  <pageMargins left="0.7" right="0.7" top="0.75" bottom="0.75" header="0" footer="0"/>
  <pageSetup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1002"/>
  <sheetViews>
    <sheetView workbookViewId="0">
      <selection activeCell="A22" sqref="A22:N22"/>
    </sheetView>
  </sheetViews>
  <sheetFormatPr defaultColWidth="14.42578125" defaultRowHeight="15" customHeight="1" x14ac:dyDescent="0.25"/>
  <cols>
    <col min="1" max="1" width="3" customWidth="1"/>
    <col min="2" max="2" width="14.42578125" customWidth="1"/>
    <col min="3" max="3" width="15.42578125" customWidth="1"/>
    <col min="4" max="4" width="12.42578125" customWidth="1"/>
    <col min="5" max="5" width="13.140625" customWidth="1"/>
    <col min="6" max="6" width="8.140625" customWidth="1"/>
    <col min="7" max="7" width="5.140625" customWidth="1"/>
    <col min="8" max="8" width="10.140625" customWidth="1"/>
    <col min="9" max="9" width="5.5703125" customWidth="1"/>
    <col min="10" max="10" width="9" customWidth="1"/>
    <col min="11" max="11" width="5.28515625" customWidth="1"/>
    <col min="12" max="12" width="9" customWidth="1"/>
    <col min="13" max="13" width="5.85546875" customWidth="1"/>
    <col min="14" max="15" width="7.85546875" customWidth="1"/>
    <col min="16" max="16" width="6.140625" customWidth="1"/>
    <col min="17" max="17" width="8" customWidth="1"/>
    <col min="18" max="18" width="6.140625" customWidth="1"/>
    <col min="19" max="19" width="19.42578125" customWidth="1"/>
    <col min="20" max="26" width="8.7109375" customWidth="1"/>
  </cols>
  <sheetData>
    <row r="1" spans="1:19" ht="18.75" x14ac:dyDescent="0.3">
      <c r="C1" s="109" t="s">
        <v>168</v>
      </c>
    </row>
    <row r="2" spans="1:19" ht="18.75" x14ac:dyDescent="0.3">
      <c r="C2" s="110" t="s">
        <v>0</v>
      </c>
    </row>
    <row r="3" spans="1:19" ht="15.75" x14ac:dyDescent="0.25">
      <c r="C3" s="50" t="s">
        <v>94</v>
      </c>
    </row>
    <row r="6" spans="1:19" ht="26.25" customHeight="1" x14ac:dyDescent="0.25">
      <c r="A6" s="284" t="s">
        <v>1</v>
      </c>
      <c r="B6" s="284" t="s">
        <v>2</v>
      </c>
      <c r="C6" s="284" t="s">
        <v>3</v>
      </c>
      <c r="D6" s="284" t="s">
        <v>4</v>
      </c>
      <c r="E6" s="276" t="s">
        <v>5</v>
      </c>
      <c r="F6" s="276" t="s">
        <v>44</v>
      </c>
      <c r="G6" s="276" t="s">
        <v>6</v>
      </c>
      <c r="H6" s="279" t="s">
        <v>7</v>
      </c>
      <c r="I6" s="274" t="s">
        <v>8</v>
      </c>
      <c r="J6" s="275"/>
      <c r="K6" s="280" t="s">
        <v>153</v>
      </c>
      <c r="L6" s="275"/>
      <c r="M6" s="274" t="s">
        <v>10</v>
      </c>
      <c r="N6" s="275"/>
      <c r="O6" s="285" t="s">
        <v>11</v>
      </c>
      <c r="P6" s="286"/>
      <c r="Q6" s="286"/>
      <c r="R6" s="275"/>
      <c r="S6" s="279" t="s">
        <v>12</v>
      </c>
    </row>
    <row r="7" spans="1:19" x14ac:dyDescent="0.25">
      <c r="A7" s="277"/>
      <c r="B7" s="277"/>
      <c r="C7" s="277"/>
      <c r="D7" s="277"/>
      <c r="E7" s="277"/>
      <c r="F7" s="277"/>
      <c r="G7" s="277"/>
      <c r="H7" s="277"/>
      <c r="I7" s="284" t="s">
        <v>13</v>
      </c>
      <c r="J7" s="284" t="s">
        <v>14</v>
      </c>
      <c r="K7" s="289" t="s">
        <v>13</v>
      </c>
      <c r="L7" s="284" t="s">
        <v>14</v>
      </c>
      <c r="M7" s="289" t="s">
        <v>13</v>
      </c>
      <c r="N7" s="284" t="s">
        <v>14</v>
      </c>
      <c r="O7" s="274" t="s">
        <v>15</v>
      </c>
      <c r="P7" s="275"/>
      <c r="Q7" s="274" t="s">
        <v>16</v>
      </c>
      <c r="R7" s="275"/>
      <c r="S7" s="277"/>
    </row>
    <row r="8" spans="1:19" x14ac:dyDescent="0.25">
      <c r="A8" s="278"/>
      <c r="B8" s="278"/>
      <c r="C8" s="278"/>
      <c r="D8" s="278"/>
      <c r="E8" s="278"/>
      <c r="F8" s="278"/>
      <c r="G8" s="278"/>
      <c r="H8" s="278"/>
      <c r="I8" s="278"/>
      <c r="J8" s="278"/>
      <c r="K8" s="290"/>
      <c r="L8" s="278"/>
      <c r="M8" s="290"/>
      <c r="N8" s="278"/>
      <c r="O8" s="2" t="s">
        <v>13</v>
      </c>
      <c r="P8" s="2" t="s">
        <v>14</v>
      </c>
      <c r="Q8" s="2" t="s">
        <v>13</v>
      </c>
      <c r="R8" s="2" t="s">
        <v>14</v>
      </c>
      <c r="S8" s="278"/>
    </row>
    <row r="9" spans="1:19" x14ac:dyDescent="0.25">
      <c r="A9" s="3">
        <v>1</v>
      </c>
      <c r="B9" s="138" t="s">
        <v>87</v>
      </c>
      <c r="C9" s="132" t="s">
        <v>18</v>
      </c>
      <c r="D9" s="133" t="s">
        <v>19</v>
      </c>
      <c r="E9" s="133" t="s">
        <v>95</v>
      </c>
      <c r="F9" s="133" t="s">
        <v>47</v>
      </c>
      <c r="G9" s="138" t="s">
        <v>48</v>
      </c>
      <c r="H9" s="169">
        <v>11880</v>
      </c>
      <c r="I9" s="132">
        <v>5</v>
      </c>
      <c r="J9" s="169">
        <f t="shared" ref="J9:J13" si="0">H9*I9</f>
        <v>59400</v>
      </c>
      <c r="K9" s="132">
        <v>5</v>
      </c>
      <c r="L9" s="132">
        <f t="shared" ref="L9:L13" si="1">K9*H9</f>
        <v>59400</v>
      </c>
      <c r="M9" s="138"/>
      <c r="N9" s="153"/>
      <c r="O9" s="132"/>
      <c r="P9" s="138"/>
      <c r="Q9" s="3"/>
      <c r="R9" s="8"/>
      <c r="S9" s="24"/>
    </row>
    <row r="10" spans="1:19" x14ac:dyDescent="0.25">
      <c r="A10" s="3">
        <v>2</v>
      </c>
      <c r="B10" s="138" t="s">
        <v>73</v>
      </c>
      <c r="C10" s="132" t="s">
        <v>18</v>
      </c>
      <c r="D10" s="133" t="s">
        <v>19</v>
      </c>
      <c r="E10" s="133" t="s">
        <v>95</v>
      </c>
      <c r="F10" s="133" t="s">
        <v>47</v>
      </c>
      <c r="G10" s="138" t="s">
        <v>48</v>
      </c>
      <c r="H10" s="169">
        <v>9240</v>
      </c>
      <c r="I10" s="132">
        <v>5</v>
      </c>
      <c r="J10" s="169">
        <f t="shared" si="0"/>
        <v>46200</v>
      </c>
      <c r="K10" s="132">
        <v>5</v>
      </c>
      <c r="L10" s="132">
        <f t="shared" si="1"/>
        <v>46200</v>
      </c>
      <c r="M10" s="138"/>
      <c r="N10" s="153"/>
      <c r="O10" s="132"/>
      <c r="P10" s="138"/>
      <c r="Q10" s="3"/>
      <c r="R10" s="8"/>
      <c r="S10" s="24"/>
    </row>
    <row r="11" spans="1:19" x14ac:dyDescent="0.25">
      <c r="A11" s="132">
        <v>2</v>
      </c>
      <c r="B11" s="133" t="s">
        <v>72</v>
      </c>
      <c r="C11" s="138" t="s">
        <v>18</v>
      </c>
      <c r="D11" s="132" t="s">
        <v>19</v>
      </c>
      <c r="E11" s="133" t="s">
        <v>86</v>
      </c>
      <c r="F11" s="133" t="s">
        <v>47</v>
      </c>
      <c r="G11" s="134" t="s">
        <v>48</v>
      </c>
      <c r="H11" s="168">
        <v>17160</v>
      </c>
      <c r="I11" s="134">
        <v>1</v>
      </c>
      <c r="J11" s="135">
        <f t="shared" si="0"/>
        <v>17160</v>
      </c>
      <c r="K11" s="137">
        <v>1</v>
      </c>
      <c r="L11" s="134">
        <f t="shared" si="1"/>
        <v>17160</v>
      </c>
      <c r="M11" s="136">
        <f t="shared" ref="M11" si="2">I11-K11</f>
        <v>0</v>
      </c>
      <c r="N11" s="134">
        <f t="shared" ref="N11" si="3">M11*H11</f>
        <v>0</v>
      </c>
      <c r="O11" s="154"/>
      <c r="P11" s="134"/>
      <c r="Q11" s="136"/>
      <c r="R11" s="134"/>
      <c r="S11" s="136"/>
    </row>
    <row r="12" spans="1:19" x14ac:dyDescent="0.25">
      <c r="A12" s="3">
        <v>3</v>
      </c>
      <c r="B12" s="138" t="s">
        <v>51</v>
      </c>
      <c r="C12" s="132" t="s">
        <v>18</v>
      </c>
      <c r="D12" s="133" t="s">
        <v>19</v>
      </c>
      <c r="E12" s="133" t="s">
        <v>95</v>
      </c>
      <c r="F12" s="133" t="s">
        <v>47</v>
      </c>
      <c r="G12" s="138" t="s">
        <v>48</v>
      </c>
      <c r="H12" s="169">
        <v>11880</v>
      </c>
      <c r="I12" s="132">
        <v>0</v>
      </c>
      <c r="J12" s="169">
        <f t="shared" si="0"/>
        <v>0</v>
      </c>
      <c r="K12" s="132">
        <v>0</v>
      </c>
      <c r="L12" s="132">
        <f t="shared" si="1"/>
        <v>0</v>
      </c>
      <c r="M12" s="138"/>
      <c r="N12" s="153"/>
      <c r="O12" s="132"/>
      <c r="P12" s="138"/>
      <c r="Q12" s="3"/>
      <c r="R12" s="8"/>
      <c r="S12" s="24"/>
    </row>
    <row r="13" spans="1:19" x14ac:dyDescent="0.25">
      <c r="A13" s="3">
        <v>4</v>
      </c>
      <c r="B13" s="138" t="s">
        <v>52</v>
      </c>
      <c r="C13" s="132" t="s">
        <v>18</v>
      </c>
      <c r="D13" s="133" t="s">
        <v>19</v>
      </c>
      <c r="E13" s="133" t="s">
        <v>95</v>
      </c>
      <c r="F13" s="133" t="s">
        <v>47</v>
      </c>
      <c r="G13" s="138" t="s">
        <v>48</v>
      </c>
      <c r="H13" s="169">
        <v>2904</v>
      </c>
      <c r="I13" s="132">
        <v>6</v>
      </c>
      <c r="J13" s="169">
        <f t="shared" si="0"/>
        <v>17424</v>
      </c>
      <c r="K13" s="132">
        <v>6</v>
      </c>
      <c r="L13" s="132">
        <f t="shared" si="1"/>
        <v>17424</v>
      </c>
      <c r="M13" s="138"/>
      <c r="N13" s="153"/>
      <c r="O13" s="132"/>
      <c r="P13" s="138"/>
      <c r="Q13" s="3"/>
      <c r="R13" s="8"/>
      <c r="S13" s="24"/>
    </row>
    <row r="14" spans="1:19" x14ac:dyDescent="0.25">
      <c r="A14" s="117">
        <v>5</v>
      </c>
      <c r="B14" s="143" t="s">
        <v>53</v>
      </c>
      <c r="C14" s="140" t="s">
        <v>18</v>
      </c>
      <c r="D14" s="141" t="s">
        <v>19</v>
      </c>
      <c r="E14" s="141" t="s">
        <v>95</v>
      </c>
      <c r="F14" s="141" t="s">
        <v>93</v>
      </c>
      <c r="G14" s="143">
        <v>0</v>
      </c>
      <c r="H14" s="140">
        <v>0</v>
      </c>
      <c r="I14" s="140">
        <v>0</v>
      </c>
      <c r="J14" s="140">
        <v>0</v>
      </c>
      <c r="K14" s="140">
        <v>0</v>
      </c>
      <c r="L14" s="140">
        <v>0</v>
      </c>
      <c r="M14" s="143"/>
      <c r="N14" s="146"/>
      <c r="O14" s="140"/>
      <c r="P14" s="143"/>
      <c r="Q14" s="117"/>
      <c r="R14" s="118"/>
      <c r="S14" s="28"/>
    </row>
    <row r="15" spans="1:19" x14ac:dyDescent="0.25">
      <c r="A15" s="117"/>
      <c r="B15" s="143" t="s">
        <v>156</v>
      </c>
      <c r="C15" s="140"/>
      <c r="D15" s="141"/>
      <c r="E15" s="141"/>
      <c r="F15" s="141"/>
      <c r="G15" s="143"/>
      <c r="H15" s="140">
        <v>78000</v>
      </c>
      <c r="I15" s="140">
        <v>1</v>
      </c>
      <c r="J15" s="140">
        <v>78000</v>
      </c>
      <c r="K15" s="140">
        <v>1</v>
      </c>
      <c r="L15" s="140">
        <v>78000</v>
      </c>
      <c r="M15" s="143"/>
      <c r="N15" s="146"/>
      <c r="O15" s="140"/>
      <c r="P15" s="143"/>
      <c r="Q15" s="117"/>
      <c r="R15" s="118"/>
      <c r="S15" s="28"/>
    </row>
    <row r="16" spans="1:19" x14ac:dyDescent="0.25">
      <c r="A16" s="117">
        <v>6</v>
      </c>
      <c r="B16" s="143" t="s">
        <v>54</v>
      </c>
      <c r="C16" s="140" t="s">
        <v>55</v>
      </c>
      <c r="D16" s="141" t="s">
        <v>19</v>
      </c>
      <c r="E16" s="141" t="s">
        <v>95</v>
      </c>
      <c r="F16" s="141" t="s">
        <v>56</v>
      </c>
      <c r="G16" s="143" t="s">
        <v>48</v>
      </c>
      <c r="H16" s="170">
        <v>22100</v>
      </c>
      <c r="I16" s="140">
        <v>4</v>
      </c>
      <c r="J16" s="170">
        <f>I16*H16</f>
        <v>88400</v>
      </c>
      <c r="K16" s="140">
        <v>4</v>
      </c>
      <c r="L16" s="140">
        <f t="shared" ref="L16:L17" si="4">K16*H16</f>
        <v>88400</v>
      </c>
      <c r="M16" s="143"/>
      <c r="N16" s="146"/>
      <c r="O16" s="140"/>
      <c r="P16" s="143"/>
      <c r="Q16" s="117"/>
      <c r="R16" s="118"/>
      <c r="S16" s="28"/>
    </row>
    <row r="17" spans="1:19" x14ac:dyDescent="0.25">
      <c r="A17" s="3">
        <v>7</v>
      </c>
      <c r="B17" s="132" t="s">
        <v>57</v>
      </c>
      <c r="C17" s="132" t="s">
        <v>55</v>
      </c>
      <c r="D17" s="136" t="s">
        <v>19</v>
      </c>
      <c r="E17" s="132" t="s">
        <v>95</v>
      </c>
      <c r="F17" s="132" t="s">
        <v>56</v>
      </c>
      <c r="G17" s="132" t="s">
        <v>48</v>
      </c>
      <c r="H17" s="169">
        <v>210000</v>
      </c>
      <c r="I17" s="132">
        <v>1</v>
      </c>
      <c r="J17" s="169">
        <f>H17*I17</f>
        <v>210000</v>
      </c>
      <c r="K17" s="132">
        <v>1</v>
      </c>
      <c r="L17" s="132">
        <f t="shared" si="4"/>
        <v>210000</v>
      </c>
      <c r="M17" s="137"/>
      <c r="N17" s="154"/>
      <c r="O17" s="134"/>
      <c r="P17" s="137"/>
      <c r="Q17" s="3"/>
      <c r="R17" s="3"/>
      <c r="S17" s="24"/>
    </row>
    <row r="18" spans="1:19" x14ac:dyDescent="0.25">
      <c r="A18" s="131" t="s">
        <v>60</v>
      </c>
      <c r="B18" s="143"/>
      <c r="C18" s="140"/>
      <c r="D18" s="132"/>
      <c r="E18" s="141"/>
      <c r="F18" s="141"/>
      <c r="G18" s="143"/>
      <c r="H18" s="140"/>
      <c r="I18" s="140"/>
      <c r="J18" s="171">
        <f>J9+J10+J12+J13+J15+J16+J17</f>
        <v>499424</v>
      </c>
      <c r="K18" s="171"/>
      <c r="L18" s="171">
        <f t="shared" ref="L18:M18" si="5">L9+L10+L12+L13+L15+L16+L17</f>
        <v>499424</v>
      </c>
      <c r="M18" s="171">
        <f t="shared" si="5"/>
        <v>0</v>
      </c>
      <c r="N18" s="153"/>
      <c r="O18" s="132"/>
      <c r="P18" s="133"/>
      <c r="Q18" s="118"/>
      <c r="R18" s="118"/>
      <c r="S18" s="28"/>
    </row>
    <row r="19" spans="1:19" x14ac:dyDescent="0.25">
      <c r="M19" s="22"/>
      <c r="N19" s="22"/>
      <c r="O19" s="31"/>
      <c r="P19" s="31"/>
      <c r="Q19" s="22"/>
    </row>
    <row r="20" spans="1:19" x14ac:dyDescent="0.25">
      <c r="B20" s="291"/>
      <c r="C20" s="291"/>
      <c r="D20" s="291"/>
      <c r="E20" s="291"/>
      <c r="F20" s="59"/>
      <c r="G20" s="59"/>
      <c r="H20" s="59"/>
      <c r="I20" s="59"/>
      <c r="J20" s="59"/>
      <c r="K20" s="59"/>
      <c r="L20" s="59"/>
      <c r="M20" s="53"/>
      <c r="N20" s="59"/>
      <c r="O20" s="53"/>
      <c r="P20" s="31"/>
    </row>
    <row r="21" spans="1:19" ht="15" customHeight="1" x14ac:dyDescent="0.25">
      <c r="O21" s="59"/>
    </row>
    <row r="22" spans="1:19" ht="15" customHeight="1" x14ac:dyDescent="0.25">
      <c r="C22" s="57"/>
      <c r="J22" s="59"/>
      <c r="K22" s="59"/>
      <c r="L22" s="59"/>
      <c r="M22" s="59"/>
      <c r="N22" s="59"/>
      <c r="O22" s="59"/>
    </row>
    <row r="23" spans="1:19" ht="15.75" customHeight="1" x14ac:dyDescent="0.25">
      <c r="B23" s="291"/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</row>
    <row r="24" spans="1:19" ht="15.75" customHeight="1" x14ac:dyDescent="0.25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3"/>
      <c r="M24" s="53"/>
      <c r="N24" s="59"/>
      <c r="O24" s="59"/>
    </row>
    <row r="25" spans="1:19" ht="15.75" customHeight="1" x14ac:dyDescent="0.25"/>
    <row r="26" spans="1:19" ht="15.75" customHeight="1" x14ac:dyDescent="0.25"/>
    <row r="27" spans="1:19" ht="15.75" customHeight="1" x14ac:dyDescent="0.25"/>
    <row r="28" spans="1:19" ht="15.75" customHeight="1" x14ac:dyDescent="0.25"/>
    <row r="29" spans="1:19" ht="15.75" customHeight="1" x14ac:dyDescent="0.25"/>
    <row r="30" spans="1:19" ht="15.75" customHeight="1" x14ac:dyDescent="0.25"/>
    <row r="31" spans="1:19" ht="15.75" customHeight="1" x14ac:dyDescent="0.25"/>
    <row r="32" spans="1:1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24">
    <mergeCell ref="S6:S8"/>
    <mergeCell ref="O7:P7"/>
    <mergeCell ref="Q7:R7"/>
    <mergeCell ref="K7:K8"/>
    <mergeCell ref="L7:L8"/>
    <mergeCell ref="M7:M8"/>
    <mergeCell ref="A6:A8"/>
    <mergeCell ref="B6:B8"/>
    <mergeCell ref="C6:C8"/>
    <mergeCell ref="D6:D8"/>
    <mergeCell ref="E6:E8"/>
    <mergeCell ref="B20:C20"/>
    <mergeCell ref="D20:E20"/>
    <mergeCell ref="B23:O23"/>
    <mergeCell ref="N7:N8"/>
    <mergeCell ref="F6:F8"/>
    <mergeCell ref="G6:G8"/>
    <mergeCell ref="H6:H8"/>
    <mergeCell ref="I6:J6"/>
    <mergeCell ref="I7:I8"/>
    <mergeCell ref="J7:J8"/>
    <mergeCell ref="K6:L6"/>
    <mergeCell ref="M6:N6"/>
    <mergeCell ref="O6:R6"/>
  </mergeCells>
  <pageMargins left="0.7" right="0.7" top="0.75" bottom="0.75" header="0" footer="0"/>
  <pageSetup scale="7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02"/>
  <sheetViews>
    <sheetView workbookViewId="0">
      <selection activeCell="B21" sqref="B21:M24"/>
    </sheetView>
  </sheetViews>
  <sheetFormatPr defaultColWidth="14.42578125" defaultRowHeight="15" customHeight="1" x14ac:dyDescent="0.25"/>
  <cols>
    <col min="1" max="1" width="3.28515625" customWidth="1"/>
    <col min="2" max="2" width="15.140625" customWidth="1"/>
    <col min="3" max="3" width="15.42578125" customWidth="1"/>
    <col min="4" max="4" width="13.42578125" customWidth="1"/>
    <col min="5" max="5" width="17.5703125" customWidth="1"/>
    <col min="6" max="6" width="8.5703125" customWidth="1"/>
    <col min="7" max="7" width="5" customWidth="1"/>
    <col min="8" max="8" width="11.28515625" customWidth="1"/>
    <col min="9" max="9" width="5.42578125" customWidth="1"/>
    <col min="10" max="10" width="10.28515625" customWidth="1"/>
    <col min="11" max="11" width="5.140625" customWidth="1"/>
    <col min="12" max="12" width="8.5703125" customWidth="1"/>
    <col min="13" max="13" width="5.85546875" customWidth="1"/>
    <col min="14" max="14" width="6.28515625" customWidth="1"/>
    <col min="15" max="15" width="7.140625" customWidth="1"/>
    <col min="16" max="16" width="5.85546875" customWidth="1"/>
    <col min="17" max="17" width="6.42578125" bestFit="1" customWidth="1"/>
    <col min="18" max="18" width="5.85546875" customWidth="1"/>
    <col min="19" max="19" width="17.140625" customWidth="1"/>
    <col min="20" max="26" width="8.7109375" customWidth="1"/>
  </cols>
  <sheetData>
    <row r="1" spans="1:20" ht="18.75" x14ac:dyDescent="0.3">
      <c r="C1" s="109" t="s">
        <v>168</v>
      </c>
    </row>
    <row r="2" spans="1:20" ht="18.75" x14ac:dyDescent="0.3">
      <c r="C2" s="110" t="s">
        <v>0</v>
      </c>
    </row>
    <row r="3" spans="1:20" ht="15.75" x14ac:dyDescent="0.25">
      <c r="C3" s="50" t="s">
        <v>96</v>
      </c>
    </row>
    <row r="6" spans="1:20" ht="24.75" customHeight="1" x14ac:dyDescent="0.25">
      <c r="A6" s="284" t="s">
        <v>1</v>
      </c>
      <c r="B6" s="284" t="s">
        <v>2</v>
      </c>
      <c r="C6" s="284" t="s">
        <v>3</v>
      </c>
      <c r="D6" s="284" t="s">
        <v>4</v>
      </c>
      <c r="E6" s="276" t="s">
        <v>5</v>
      </c>
      <c r="F6" s="276" t="s">
        <v>44</v>
      </c>
      <c r="G6" s="276" t="s">
        <v>6</v>
      </c>
      <c r="H6" s="314" t="s">
        <v>7</v>
      </c>
      <c r="I6" s="274" t="s">
        <v>8</v>
      </c>
      <c r="J6" s="275"/>
      <c r="K6" s="280" t="s">
        <v>153</v>
      </c>
      <c r="L6" s="275"/>
      <c r="M6" s="274" t="s">
        <v>10</v>
      </c>
      <c r="N6" s="275"/>
      <c r="O6" s="285" t="s">
        <v>11</v>
      </c>
      <c r="P6" s="286"/>
      <c r="Q6" s="286"/>
      <c r="R6" s="275"/>
      <c r="S6" s="279" t="s">
        <v>12</v>
      </c>
    </row>
    <row r="7" spans="1:20" x14ac:dyDescent="0.25">
      <c r="A7" s="277"/>
      <c r="B7" s="277"/>
      <c r="C7" s="277"/>
      <c r="D7" s="277"/>
      <c r="E7" s="277"/>
      <c r="F7" s="277"/>
      <c r="G7" s="277"/>
      <c r="H7" s="294"/>
      <c r="I7" s="284" t="s">
        <v>13</v>
      </c>
      <c r="J7" s="289" t="s">
        <v>14</v>
      </c>
      <c r="K7" s="284" t="s">
        <v>13</v>
      </c>
      <c r="L7" s="284" t="s">
        <v>14</v>
      </c>
      <c r="M7" s="284" t="s">
        <v>13</v>
      </c>
      <c r="N7" s="284" t="s">
        <v>14</v>
      </c>
      <c r="O7" s="274" t="s">
        <v>15</v>
      </c>
      <c r="P7" s="275"/>
      <c r="Q7" s="274" t="s">
        <v>16</v>
      </c>
      <c r="R7" s="275"/>
      <c r="S7" s="277"/>
    </row>
    <row r="8" spans="1:20" ht="21" customHeight="1" x14ac:dyDescent="0.25">
      <c r="A8" s="278"/>
      <c r="B8" s="278"/>
      <c r="C8" s="278"/>
      <c r="D8" s="278"/>
      <c r="E8" s="278"/>
      <c r="F8" s="278"/>
      <c r="G8" s="278"/>
      <c r="H8" s="290"/>
      <c r="I8" s="278"/>
      <c r="J8" s="290"/>
      <c r="K8" s="278"/>
      <c r="L8" s="278"/>
      <c r="M8" s="278"/>
      <c r="N8" s="278"/>
      <c r="O8" s="2" t="s">
        <v>13</v>
      </c>
      <c r="P8" s="2" t="s">
        <v>14</v>
      </c>
      <c r="Q8" s="2" t="s">
        <v>13</v>
      </c>
      <c r="R8" s="2" t="s">
        <v>14</v>
      </c>
      <c r="S8" s="278"/>
    </row>
    <row r="9" spans="1:20" x14ac:dyDescent="0.25">
      <c r="A9" s="153">
        <v>1</v>
      </c>
      <c r="B9" s="132" t="s">
        <v>45</v>
      </c>
      <c r="C9" s="138" t="s">
        <v>18</v>
      </c>
      <c r="D9" s="132" t="s">
        <v>19</v>
      </c>
      <c r="E9" s="133" t="s">
        <v>97</v>
      </c>
      <c r="F9" s="138" t="s">
        <v>47</v>
      </c>
      <c r="G9" s="132" t="s">
        <v>48</v>
      </c>
      <c r="H9" s="139">
        <v>29040</v>
      </c>
      <c r="I9" s="132">
        <v>1</v>
      </c>
      <c r="J9" s="178">
        <f t="shared" ref="J9:J16" si="0">H9*I9</f>
        <v>29040</v>
      </c>
      <c r="K9" s="132">
        <v>1</v>
      </c>
      <c r="L9" s="133">
        <f t="shared" ref="L9:L16" si="1">K9*H9</f>
        <v>29040</v>
      </c>
      <c r="M9" s="138"/>
      <c r="N9" s="132"/>
      <c r="O9" s="138"/>
      <c r="P9" s="132"/>
      <c r="Q9" s="148"/>
      <c r="R9" s="148"/>
      <c r="S9" s="149"/>
      <c r="T9" s="179"/>
    </row>
    <row r="10" spans="1:20" x14ac:dyDescent="0.25">
      <c r="A10" s="153">
        <v>2</v>
      </c>
      <c r="B10" s="132" t="s">
        <v>72</v>
      </c>
      <c r="C10" s="138" t="s">
        <v>18</v>
      </c>
      <c r="D10" s="132" t="s">
        <v>19</v>
      </c>
      <c r="E10" s="133" t="s">
        <v>97</v>
      </c>
      <c r="F10" s="138" t="s">
        <v>47</v>
      </c>
      <c r="G10" s="132" t="s">
        <v>48</v>
      </c>
      <c r="H10" s="139">
        <v>17160</v>
      </c>
      <c r="I10" s="132">
        <v>2</v>
      </c>
      <c r="J10" s="178">
        <f t="shared" si="0"/>
        <v>34320</v>
      </c>
      <c r="K10" s="132">
        <v>2</v>
      </c>
      <c r="L10" s="133">
        <f t="shared" si="1"/>
        <v>34320</v>
      </c>
      <c r="M10" s="138"/>
      <c r="N10" s="132"/>
      <c r="O10" s="138"/>
      <c r="P10" s="132"/>
      <c r="Q10" s="148"/>
      <c r="R10" s="148"/>
      <c r="S10" s="149"/>
      <c r="T10" s="179"/>
    </row>
    <row r="11" spans="1:20" x14ac:dyDescent="0.25">
      <c r="A11" s="153">
        <v>3</v>
      </c>
      <c r="B11" s="132" t="s">
        <v>98</v>
      </c>
      <c r="C11" s="138" t="s">
        <v>18</v>
      </c>
      <c r="D11" s="132" t="s">
        <v>19</v>
      </c>
      <c r="E11" s="133" t="s">
        <v>97</v>
      </c>
      <c r="F11" s="138" t="s">
        <v>47</v>
      </c>
      <c r="G11" s="132" t="s">
        <v>48</v>
      </c>
      <c r="H11" s="139">
        <v>9240</v>
      </c>
      <c r="I11" s="132">
        <v>1</v>
      </c>
      <c r="J11" s="178">
        <f t="shared" si="0"/>
        <v>9240</v>
      </c>
      <c r="K11" s="132">
        <v>1</v>
      </c>
      <c r="L11" s="133">
        <f t="shared" si="1"/>
        <v>9240</v>
      </c>
      <c r="M11" s="138"/>
      <c r="N11" s="132"/>
      <c r="O11" s="138"/>
      <c r="P11" s="132"/>
      <c r="Q11" s="148"/>
      <c r="R11" s="149"/>
      <c r="S11" s="149"/>
      <c r="T11" s="179"/>
    </row>
    <row r="12" spans="1:20" x14ac:dyDescent="0.25">
      <c r="A12" s="153">
        <v>4</v>
      </c>
      <c r="B12" s="132" t="s">
        <v>51</v>
      </c>
      <c r="C12" s="138" t="s">
        <v>18</v>
      </c>
      <c r="D12" s="132" t="s">
        <v>19</v>
      </c>
      <c r="E12" s="133" t="s">
        <v>97</v>
      </c>
      <c r="F12" s="138" t="s">
        <v>47</v>
      </c>
      <c r="G12" s="132" t="s">
        <v>48</v>
      </c>
      <c r="H12" s="139">
        <v>11880</v>
      </c>
      <c r="I12" s="132">
        <v>3</v>
      </c>
      <c r="J12" s="178">
        <f t="shared" si="0"/>
        <v>35640</v>
      </c>
      <c r="K12" s="132">
        <v>3</v>
      </c>
      <c r="L12" s="133">
        <f t="shared" si="1"/>
        <v>35640</v>
      </c>
      <c r="M12" s="138"/>
      <c r="N12" s="132"/>
      <c r="O12" s="138"/>
      <c r="P12" s="132"/>
      <c r="Q12" s="147"/>
      <c r="R12" s="148"/>
      <c r="S12" s="149"/>
      <c r="T12" s="179"/>
    </row>
    <row r="13" spans="1:20" x14ac:dyDescent="0.25">
      <c r="A13" s="153">
        <v>5</v>
      </c>
      <c r="B13" s="132" t="s">
        <v>53</v>
      </c>
      <c r="C13" s="138" t="s">
        <v>18</v>
      </c>
      <c r="D13" s="132" t="s">
        <v>19</v>
      </c>
      <c r="E13" s="133" t="s">
        <v>97</v>
      </c>
      <c r="F13" s="138" t="s">
        <v>47</v>
      </c>
      <c r="G13" s="132" t="s">
        <v>48</v>
      </c>
      <c r="H13" s="180">
        <v>63600</v>
      </c>
      <c r="I13" s="132">
        <v>0</v>
      </c>
      <c r="J13" s="138">
        <f t="shared" si="0"/>
        <v>0</v>
      </c>
      <c r="K13" s="132">
        <v>0</v>
      </c>
      <c r="L13" s="133">
        <f t="shared" si="1"/>
        <v>0</v>
      </c>
      <c r="M13" s="138"/>
      <c r="N13" s="132"/>
      <c r="O13" s="138"/>
      <c r="P13" s="132"/>
      <c r="Q13" s="147"/>
      <c r="R13" s="148"/>
      <c r="S13" s="149"/>
      <c r="T13" s="179"/>
    </row>
    <row r="14" spans="1:20" x14ac:dyDescent="0.25">
      <c r="A14" s="146">
        <v>6</v>
      </c>
      <c r="B14" s="140" t="s">
        <v>54</v>
      </c>
      <c r="C14" s="143" t="s">
        <v>55</v>
      </c>
      <c r="D14" s="140" t="s">
        <v>19</v>
      </c>
      <c r="E14" s="141" t="s">
        <v>97</v>
      </c>
      <c r="F14" s="143" t="s">
        <v>99</v>
      </c>
      <c r="G14" s="140" t="s">
        <v>48</v>
      </c>
      <c r="H14" s="169">
        <v>22100</v>
      </c>
      <c r="I14" s="140">
        <v>3</v>
      </c>
      <c r="J14" s="143">
        <f t="shared" si="0"/>
        <v>66300</v>
      </c>
      <c r="K14" s="140">
        <v>3</v>
      </c>
      <c r="L14" s="133">
        <f t="shared" si="1"/>
        <v>66300</v>
      </c>
      <c r="M14" s="143"/>
      <c r="N14" s="140"/>
      <c r="O14" s="143"/>
      <c r="P14" s="140"/>
      <c r="Q14" s="150"/>
      <c r="R14" s="151"/>
      <c r="S14" s="152"/>
      <c r="T14" s="179"/>
    </row>
    <row r="15" spans="1:20" x14ac:dyDescent="0.25">
      <c r="A15" s="3">
        <v>1</v>
      </c>
      <c r="B15" s="138" t="s">
        <v>87</v>
      </c>
      <c r="C15" s="132" t="s">
        <v>18</v>
      </c>
      <c r="D15" s="133" t="s">
        <v>19</v>
      </c>
      <c r="E15" s="141" t="s">
        <v>97</v>
      </c>
      <c r="F15" s="133" t="s">
        <v>47</v>
      </c>
      <c r="G15" s="138" t="s">
        <v>48</v>
      </c>
      <c r="H15" s="169">
        <v>11880</v>
      </c>
      <c r="I15" s="132">
        <v>2</v>
      </c>
      <c r="J15" s="169">
        <f t="shared" si="0"/>
        <v>23760</v>
      </c>
      <c r="K15" s="132">
        <v>2</v>
      </c>
      <c r="L15" s="132">
        <f t="shared" si="1"/>
        <v>23760</v>
      </c>
      <c r="M15" s="138"/>
      <c r="N15" s="153"/>
      <c r="O15" s="132"/>
      <c r="P15" s="138"/>
      <c r="Q15" s="3"/>
      <c r="R15" s="8"/>
      <c r="S15" s="24"/>
    </row>
    <row r="16" spans="1:20" x14ac:dyDescent="0.25">
      <c r="A16" s="221">
        <v>4</v>
      </c>
      <c r="B16" s="129" t="s">
        <v>73</v>
      </c>
      <c r="C16" s="129" t="s">
        <v>18</v>
      </c>
      <c r="D16" s="111" t="s">
        <v>19</v>
      </c>
      <c r="E16" s="141" t="s">
        <v>97</v>
      </c>
      <c r="F16" s="130" t="s">
        <v>47</v>
      </c>
      <c r="G16" s="129" t="s">
        <v>48</v>
      </c>
      <c r="H16" s="6">
        <v>9240</v>
      </c>
      <c r="I16" s="3">
        <v>2</v>
      </c>
      <c r="J16" s="113">
        <f t="shared" si="0"/>
        <v>18480</v>
      </c>
      <c r="K16" s="3">
        <v>2</v>
      </c>
      <c r="L16" s="9">
        <f t="shared" si="1"/>
        <v>18480</v>
      </c>
      <c r="M16" s="3"/>
      <c r="N16" s="8"/>
      <c r="O16" s="8"/>
      <c r="P16" s="8"/>
      <c r="Q16" s="8"/>
      <c r="R16" s="9"/>
      <c r="S16" s="3"/>
    </row>
    <row r="17" spans="1:20" x14ac:dyDescent="0.25">
      <c r="A17" s="153">
        <v>7</v>
      </c>
      <c r="B17" s="132" t="s">
        <v>57</v>
      </c>
      <c r="C17" s="138" t="s">
        <v>55</v>
      </c>
      <c r="D17" s="132" t="s">
        <v>19</v>
      </c>
      <c r="E17" s="133" t="s">
        <v>97</v>
      </c>
      <c r="F17" s="138" t="s">
        <v>99</v>
      </c>
      <c r="G17" s="132" t="s">
        <v>48</v>
      </c>
      <c r="H17" s="133" t="s">
        <v>79</v>
      </c>
      <c r="I17" s="132">
        <v>1</v>
      </c>
      <c r="J17" s="138">
        <v>0</v>
      </c>
      <c r="K17" s="132">
        <v>1</v>
      </c>
      <c r="L17" s="133">
        <v>0</v>
      </c>
      <c r="M17" s="138"/>
      <c r="N17" s="132"/>
      <c r="O17" s="138"/>
      <c r="P17" s="132"/>
      <c r="Q17" s="147"/>
      <c r="R17" s="148"/>
      <c r="S17" s="149"/>
      <c r="T17" s="179"/>
    </row>
    <row r="18" spans="1:20" x14ac:dyDescent="0.25">
      <c r="A18" s="181" t="s">
        <v>60</v>
      </c>
      <c r="B18" s="140"/>
      <c r="C18" s="143"/>
      <c r="D18" s="140"/>
      <c r="E18" s="141"/>
      <c r="F18" s="143"/>
      <c r="G18" s="140"/>
      <c r="H18" s="141"/>
      <c r="I18" s="140"/>
      <c r="J18" s="182">
        <f>J9+J10+J11+J12+J13+J14</f>
        <v>174540</v>
      </c>
      <c r="K18" s="183"/>
      <c r="L18" s="184">
        <f>L9+L10+L11+L12+L13+L14</f>
        <v>174540</v>
      </c>
      <c r="M18" s="143"/>
      <c r="N18" s="140"/>
      <c r="O18" s="143"/>
      <c r="P18" s="140"/>
      <c r="Q18" s="150"/>
      <c r="R18" s="151"/>
      <c r="S18" s="152"/>
      <c r="T18" s="179"/>
    </row>
    <row r="19" spans="1:20" ht="15" customHeight="1" x14ac:dyDescent="0.25">
      <c r="A19" s="179"/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1:20" ht="15" customHeight="1" x14ac:dyDescent="0.25">
      <c r="B20" s="291"/>
      <c r="C20" s="291"/>
      <c r="D20" s="59"/>
    </row>
    <row r="21" spans="1:20" ht="15" customHeight="1" x14ac:dyDescent="0.25">
      <c r="C21" s="57"/>
      <c r="J21" s="59"/>
      <c r="K21" s="59"/>
      <c r="L21" s="59"/>
      <c r="M21" s="59"/>
    </row>
    <row r="22" spans="1:20" ht="15" customHeight="1" x14ac:dyDescent="0.25">
      <c r="B22" s="59"/>
      <c r="C22" s="59"/>
      <c r="D22" s="59"/>
      <c r="E22" s="59"/>
      <c r="F22" s="59"/>
      <c r="G22" s="59"/>
      <c r="H22" s="59"/>
      <c r="J22" s="59"/>
      <c r="K22" s="59"/>
      <c r="L22" s="59"/>
      <c r="M22" s="59"/>
    </row>
    <row r="23" spans="1:20" ht="15.75" customHeight="1" x14ac:dyDescent="0.25">
      <c r="B23" s="291"/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</row>
    <row r="24" spans="1:20" ht="15.75" customHeight="1" x14ac:dyDescent="0.25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3"/>
      <c r="M24" s="59"/>
    </row>
    <row r="25" spans="1:20" ht="15.75" customHeight="1" x14ac:dyDescent="0.25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3"/>
      <c r="M25" s="59"/>
    </row>
    <row r="26" spans="1:20" ht="15.75" customHeight="1" x14ac:dyDescent="0.25"/>
    <row r="27" spans="1:20" ht="15.75" customHeight="1" x14ac:dyDescent="0.25"/>
    <row r="28" spans="1:20" ht="15.75" customHeight="1" x14ac:dyDescent="0.25"/>
    <row r="29" spans="1:20" ht="15.75" customHeight="1" x14ac:dyDescent="0.25"/>
    <row r="30" spans="1:20" ht="15.75" customHeight="1" x14ac:dyDescent="0.25"/>
    <row r="31" spans="1:20" ht="15.75" customHeight="1" x14ac:dyDescent="0.25"/>
    <row r="32" spans="1:2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23">
    <mergeCell ref="O6:R6"/>
    <mergeCell ref="S6:S8"/>
    <mergeCell ref="O7:P7"/>
    <mergeCell ref="Q7:R7"/>
    <mergeCell ref="K7:K8"/>
    <mergeCell ref="L7:L8"/>
    <mergeCell ref="M7:M8"/>
    <mergeCell ref="A6:A8"/>
    <mergeCell ref="B6:B8"/>
    <mergeCell ref="C6:C8"/>
    <mergeCell ref="D6:D8"/>
    <mergeCell ref="E6:E8"/>
    <mergeCell ref="B20:C20"/>
    <mergeCell ref="B23:M23"/>
    <mergeCell ref="N7:N8"/>
    <mergeCell ref="F6:F8"/>
    <mergeCell ref="G6:G8"/>
    <mergeCell ref="H6:H8"/>
    <mergeCell ref="I6:J6"/>
    <mergeCell ref="I7:I8"/>
    <mergeCell ref="J7:J8"/>
    <mergeCell ref="K6:L6"/>
    <mergeCell ref="M6:N6"/>
  </mergeCells>
  <pageMargins left="0.7" right="0.7" top="0.75" bottom="0.75" header="0" footer="0"/>
  <pageSetup scale="7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1001"/>
  <sheetViews>
    <sheetView workbookViewId="0">
      <selection activeCell="B22" sqref="B22:N25"/>
    </sheetView>
  </sheetViews>
  <sheetFormatPr defaultColWidth="14.42578125" defaultRowHeight="15" customHeight="1" x14ac:dyDescent="0.25"/>
  <cols>
    <col min="1" max="1" width="3" customWidth="1"/>
    <col min="2" max="2" width="16.5703125" customWidth="1"/>
    <col min="3" max="3" width="18.42578125" customWidth="1"/>
    <col min="4" max="5" width="14" customWidth="1"/>
    <col min="6" max="6" width="9.7109375" customWidth="1"/>
    <col min="7" max="7" width="5.5703125" customWidth="1"/>
    <col min="8" max="8" width="12" customWidth="1"/>
    <col min="9" max="9" width="5" customWidth="1"/>
    <col min="10" max="10" width="7.7109375" customWidth="1"/>
    <col min="11" max="11" width="5.28515625" customWidth="1"/>
    <col min="12" max="12" width="9" customWidth="1"/>
    <col min="13" max="13" width="6.140625" customWidth="1"/>
    <col min="14" max="14" width="6.28515625" customWidth="1"/>
    <col min="15" max="15" width="8.7109375" customWidth="1"/>
    <col min="16" max="16" width="6.85546875" customWidth="1"/>
    <col min="17" max="17" width="7.5703125" customWidth="1"/>
    <col min="18" max="18" width="7" customWidth="1"/>
    <col min="19" max="19" width="17.42578125" customWidth="1"/>
    <col min="20" max="26" width="8.7109375" customWidth="1"/>
  </cols>
  <sheetData>
    <row r="1" spans="1:19" ht="18.75" x14ac:dyDescent="0.3">
      <c r="C1" s="109" t="s">
        <v>168</v>
      </c>
    </row>
    <row r="2" spans="1:19" ht="18.75" x14ac:dyDescent="0.3">
      <c r="C2" s="110" t="s">
        <v>0</v>
      </c>
    </row>
    <row r="3" spans="1:19" ht="15.75" x14ac:dyDescent="0.25">
      <c r="C3" s="50" t="s">
        <v>100</v>
      </c>
    </row>
    <row r="5" spans="1:19" ht="22.5" customHeight="1" x14ac:dyDescent="0.25"/>
    <row r="6" spans="1:19" ht="36" customHeight="1" x14ac:dyDescent="0.25">
      <c r="A6" s="311" t="s">
        <v>1</v>
      </c>
      <c r="B6" s="284" t="s">
        <v>2</v>
      </c>
      <c r="C6" s="284" t="s">
        <v>3</v>
      </c>
      <c r="D6" s="284" t="s">
        <v>4</v>
      </c>
      <c r="E6" s="276" t="s">
        <v>5</v>
      </c>
      <c r="F6" s="276" t="s">
        <v>44</v>
      </c>
      <c r="G6" s="276" t="s">
        <v>6</v>
      </c>
      <c r="H6" s="279" t="s">
        <v>7</v>
      </c>
      <c r="I6" s="274" t="s">
        <v>8</v>
      </c>
      <c r="J6" s="275"/>
      <c r="K6" s="280" t="s">
        <v>153</v>
      </c>
      <c r="L6" s="275"/>
      <c r="M6" s="274" t="s">
        <v>10</v>
      </c>
      <c r="N6" s="275"/>
      <c r="O6" s="285" t="s">
        <v>11</v>
      </c>
      <c r="P6" s="286"/>
      <c r="Q6" s="286"/>
      <c r="R6" s="286"/>
      <c r="S6" s="315" t="s">
        <v>12</v>
      </c>
    </row>
    <row r="7" spans="1:19" x14ac:dyDescent="0.25">
      <c r="A7" s="312"/>
      <c r="B7" s="277"/>
      <c r="C7" s="277"/>
      <c r="D7" s="277"/>
      <c r="E7" s="277"/>
      <c r="F7" s="277"/>
      <c r="G7" s="277"/>
      <c r="H7" s="277"/>
      <c r="I7" s="284" t="s">
        <v>13</v>
      </c>
      <c r="J7" s="284" t="s">
        <v>14</v>
      </c>
      <c r="K7" s="284" t="s">
        <v>13</v>
      </c>
      <c r="L7" s="284" t="s">
        <v>14</v>
      </c>
      <c r="M7" s="284" t="s">
        <v>13</v>
      </c>
      <c r="N7" s="284" t="s">
        <v>14</v>
      </c>
      <c r="O7" s="274" t="s">
        <v>15</v>
      </c>
      <c r="P7" s="275"/>
      <c r="Q7" s="274" t="s">
        <v>16</v>
      </c>
      <c r="R7" s="286"/>
      <c r="S7" s="312"/>
    </row>
    <row r="8" spans="1:19" ht="25.5" customHeight="1" x14ac:dyDescent="0.25">
      <c r="A8" s="313"/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56" t="s">
        <v>13</v>
      </c>
      <c r="P8" s="2" t="s">
        <v>14</v>
      </c>
      <c r="Q8" s="56" t="s">
        <v>13</v>
      </c>
      <c r="R8" s="1" t="s">
        <v>14</v>
      </c>
      <c r="S8" s="313"/>
    </row>
    <row r="9" spans="1:19" x14ac:dyDescent="0.25">
      <c r="A9" s="88">
        <v>1</v>
      </c>
      <c r="B9" s="23" t="s">
        <v>45</v>
      </c>
      <c r="C9" s="24" t="s">
        <v>18</v>
      </c>
      <c r="D9" s="26" t="s">
        <v>19</v>
      </c>
      <c r="E9" s="40" t="s">
        <v>35</v>
      </c>
      <c r="F9" s="23" t="s">
        <v>47</v>
      </c>
      <c r="G9" s="26" t="s">
        <v>48</v>
      </c>
      <c r="H9" s="25">
        <f>29040</f>
        <v>29040</v>
      </c>
      <c r="I9" s="24">
        <v>1</v>
      </c>
      <c r="J9" s="24">
        <f t="shared" ref="J9:J18" si="0">H9*I9</f>
        <v>29040</v>
      </c>
      <c r="K9" s="26">
        <v>1</v>
      </c>
      <c r="L9" s="23">
        <f t="shared" ref="L9:L18" si="1">K9*H9</f>
        <v>29040</v>
      </c>
      <c r="M9" s="26"/>
      <c r="N9" s="40"/>
      <c r="O9" s="60"/>
      <c r="P9" s="26"/>
      <c r="Q9" s="60"/>
      <c r="R9" s="65"/>
      <c r="S9" s="24"/>
    </row>
    <row r="10" spans="1:19" x14ac:dyDescent="0.25">
      <c r="A10" s="173">
        <v>2</v>
      </c>
      <c r="B10" s="19" t="s">
        <v>51</v>
      </c>
      <c r="C10" s="20" t="s">
        <v>18</v>
      </c>
      <c r="D10" s="22" t="s">
        <v>19</v>
      </c>
      <c r="E10" s="41" t="s">
        <v>35</v>
      </c>
      <c r="F10" s="19" t="s">
        <v>47</v>
      </c>
      <c r="G10" s="22" t="s">
        <v>48</v>
      </c>
      <c r="H10" s="19">
        <f>11880</f>
        <v>11880</v>
      </c>
      <c r="I10" s="20">
        <v>1</v>
      </c>
      <c r="J10" s="20">
        <f t="shared" si="0"/>
        <v>11880</v>
      </c>
      <c r="K10" s="22">
        <v>1</v>
      </c>
      <c r="L10" s="19">
        <f t="shared" si="1"/>
        <v>11880</v>
      </c>
      <c r="M10" s="22"/>
      <c r="N10" s="41"/>
      <c r="O10" s="61"/>
      <c r="P10" s="22"/>
      <c r="Q10" s="61"/>
      <c r="R10" s="20"/>
      <c r="S10" s="20"/>
    </row>
    <row r="11" spans="1:19" x14ac:dyDescent="0.25">
      <c r="A11" s="88">
        <v>3</v>
      </c>
      <c r="B11" s="23" t="s">
        <v>78</v>
      </c>
      <c r="C11" s="24" t="s">
        <v>18</v>
      </c>
      <c r="D11" s="26" t="s">
        <v>19</v>
      </c>
      <c r="E11" s="40" t="s">
        <v>35</v>
      </c>
      <c r="F11" s="23" t="s">
        <v>47</v>
      </c>
      <c r="G11" s="26" t="s">
        <v>48</v>
      </c>
      <c r="H11" s="23">
        <f>2904</f>
        <v>2904</v>
      </c>
      <c r="I11" s="24">
        <v>4</v>
      </c>
      <c r="J11" s="24">
        <f t="shared" si="0"/>
        <v>11616</v>
      </c>
      <c r="K11" s="26">
        <v>4</v>
      </c>
      <c r="L11" s="23">
        <f t="shared" si="1"/>
        <v>11616</v>
      </c>
      <c r="M11" s="26"/>
      <c r="N11" s="40"/>
      <c r="O11" s="62"/>
      <c r="P11" s="26"/>
      <c r="Q11" s="62"/>
      <c r="R11" s="65"/>
      <c r="S11" s="24"/>
    </row>
    <row r="12" spans="1:19" x14ac:dyDescent="0.25">
      <c r="A12" s="88">
        <v>4</v>
      </c>
      <c r="B12" s="23" t="s">
        <v>53</v>
      </c>
      <c r="C12" s="24" t="s">
        <v>18</v>
      </c>
      <c r="D12" s="26" t="s">
        <v>19</v>
      </c>
      <c r="E12" s="40" t="s">
        <v>35</v>
      </c>
      <c r="F12" s="23" t="s">
        <v>47</v>
      </c>
      <c r="G12" s="26" t="s">
        <v>48</v>
      </c>
      <c r="H12" s="25">
        <v>30000</v>
      </c>
      <c r="I12" s="24">
        <v>1</v>
      </c>
      <c r="J12" s="24">
        <f t="shared" si="0"/>
        <v>30000</v>
      </c>
      <c r="K12" s="26">
        <v>1</v>
      </c>
      <c r="L12" s="23">
        <f t="shared" si="1"/>
        <v>30000</v>
      </c>
      <c r="M12" s="26"/>
      <c r="N12" s="40"/>
      <c r="O12" s="62"/>
      <c r="P12" s="26"/>
      <c r="Q12" s="62"/>
      <c r="R12" s="65"/>
      <c r="S12" s="24"/>
    </row>
    <row r="13" spans="1:19" x14ac:dyDescent="0.25">
      <c r="A13" s="174">
        <v>5</v>
      </c>
      <c r="B13" s="27" t="s">
        <v>75</v>
      </c>
      <c r="C13" s="28" t="s">
        <v>55</v>
      </c>
      <c r="D13" s="30" t="s">
        <v>19</v>
      </c>
      <c r="E13" s="38" t="s">
        <v>35</v>
      </c>
      <c r="F13" s="27" t="s">
        <v>56</v>
      </c>
      <c r="G13" s="30" t="s">
        <v>48</v>
      </c>
      <c r="H13" s="29">
        <v>22100</v>
      </c>
      <c r="I13" s="28">
        <v>0</v>
      </c>
      <c r="J13" s="28">
        <f t="shared" si="0"/>
        <v>0</v>
      </c>
      <c r="K13" s="30">
        <v>0</v>
      </c>
      <c r="L13" s="27">
        <f t="shared" si="1"/>
        <v>0</v>
      </c>
      <c r="M13" s="30"/>
      <c r="N13" s="38"/>
      <c r="O13" s="63"/>
      <c r="P13" s="30"/>
      <c r="Q13" s="63"/>
      <c r="R13" s="28"/>
      <c r="S13" s="28"/>
    </row>
    <row r="14" spans="1:19" x14ac:dyDescent="0.25">
      <c r="A14" s="88">
        <v>6</v>
      </c>
      <c r="B14" s="23" t="s">
        <v>101</v>
      </c>
      <c r="C14" s="24" t="s">
        <v>55</v>
      </c>
      <c r="D14" s="26" t="s">
        <v>19</v>
      </c>
      <c r="E14" s="40" t="s">
        <v>35</v>
      </c>
      <c r="F14" s="23" t="s">
        <v>56</v>
      </c>
      <c r="G14" s="26" t="s">
        <v>48</v>
      </c>
      <c r="H14" s="25">
        <v>28980</v>
      </c>
      <c r="I14" s="24">
        <v>1</v>
      </c>
      <c r="J14" s="24">
        <f t="shared" si="0"/>
        <v>28980</v>
      </c>
      <c r="K14" s="26">
        <v>1</v>
      </c>
      <c r="L14" s="23">
        <f t="shared" si="1"/>
        <v>28980</v>
      </c>
      <c r="M14" s="26"/>
      <c r="N14" s="40"/>
      <c r="O14" s="62"/>
      <c r="P14" s="26"/>
      <c r="Q14" s="62"/>
      <c r="R14" s="65"/>
      <c r="S14" s="24"/>
    </row>
    <row r="15" spans="1:19" x14ac:dyDescent="0.25">
      <c r="A15" s="174">
        <v>7</v>
      </c>
      <c r="B15" s="27" t="s">
        <v>102</v>
      </c>
      <c r="C15" s="28" t="s">
        <v>55</v>
      </c>
      <c r="D15" s="30" t="s">
        <v>19</v>
      </c>
      <c r="E15" s="38" t="s">
        <v>35</v>
      </c>
      <c r="F15" s="27" t="s">
        <v>56</v>
      </c>
      <c r="G15" s="30" t="s">
        <v>48</v>
      </c>
      <c r="H15" s="29">
        <v>13700</v>
      </c>
      <c r="I15" s="28">
        <v>0</v>
      </c>
      <c r="J15" s="28">
        <f t="shared" si="0"/>
        <v>0</v>
      </c>
      <c r="K15" s="30">
        <v>0</v>
      </c>
      <c r="L15" s="27">
        <f t="shared" si="1"/>
        <v>0</v>
      </c>
      <c r="M15" s="30"/>
      <c r="N15" s="38"/>
      <c r="O15" s="63"/>
      <c r="P15" s="30"/>
      <c r="Q15" s="63"/>
      <c r="R15" s="28"/>
      <c r="S15" s="28"/>
    </row>
    <row r="16" spans="1:19" x14ac:dyDescent="0.25">
      <c r="A16" s="174">
        <v>8</v>
      </c>
      <c r="B16" s="27" t="s">
        <v>66</v>
      </c>
      <c r="C16" s="28" t="s">
        <v>18</v>
      </c>
      <c r="D16" s="30" t="s">
        <v>19</v>
      </c>
      <c r="E16" s="38" t="s">
        <v>35</v>
      </c>
      <c r="F16" s="27" t="s">
        <v>47</v>
      </c>
      <c r="G16" s="30" t="s">
        <v>48</v>
      </c>
      <c r="H16" s="25">
        <v>11880</v>
      </c>
      <c r="I16" s="28">
        <v>1</v>
      </c>
      <c r="J16" s="28">
        <f t="shared" si="0"/>
        <v>11880</v>
      </c>
      <c r="K16" s="30">
        <v>1</v>
      </c>
      <c r="L16" s="27">
        <f t="shared" si="1"/>
        <v>11880</v>
      </c>
      <c r="M16" s="30"/>
      <c r="N16" s="38"/>
      <c r="O16" s="63"/>
      <c r="P16" s="30"/>
      <c r="Q16" s="63"/>
      <c r="R16" s="28"/>
      <c r="S16" s="28"/>
    </row>
    <row r="17" spans="1:19" x14ac:dyDescent="0.25">
      <c r="A17" s="132">
        <v>2</v>
      </c>
      <c r="B17" s="133" t="s">
        <v>72</v>
      </c>
      <c r="C17" s="138" t="s">
        <v>18</v>
      </c>
      <c r="D17" s="132" t="s">
        <v>19</v>
      </c>
      <c r="E17" s="38" t="s">
        <v>35</v>
      </c>
      <c r="F17" s="133" t="s">
        <v>47</v>
      </c>
      <c r="G17" s="134" t="s">
        <v>48</v>
      </c>
      <c r="H17" s="168">
        <v>17160</v>
      </c>
      <c r="I17" s="134">
        <v>1</v>
      </c>
      <c r="J17" s="135">
        <f t="shared" si="0"/>
        <v>17160</v>
      </c>
      <c r="K17" s="137">
        <v>1</v>
      </c>
      <c r="L17" s="134">
        <f t="shared" si="1"/>
        <v>17160</v>
      </c>
      <c r="M17" s="136">
        <f t="shared" ref="M17" si="2">I17-K17</f>
        <v>0</v>
      </c>
      <c r="N17" s="134">
        <f t="shared" ref="N17" si="3">M17*H17</f>
        <v>0</v>
      </c>
      <c r="O17" s="154"/>
      <c r="P17" s="134"/>
      <c r="Q17" s="136"/>
      <c r="R17" s="134"/>
      <c r="S17" s="136"/>
    </row>
    <row r="18" spans="1:19" x14ac:dyDescent="0.25">
      <c r="A18" s="88">
        <v>9</v>
      </c>
      <c r="B18" s="23" t="s">
        <v>103</v>
      </c>
      <c r="C18" s="23" t="s">
        <v>18</v>
      </c>
      <c r="D18" s="26" t="s">
        <v>19</v>
      </c>
      <c r="E18" s="40" t="s">
        <v>35</v>
      </c>
      <c r="F18" s="23" t="s">
        <v>56</v>
      </c>
      <c r="G18" s="26" t="s">
        <v>48</v>
      </c>
      <c r="H18" s="25">
        <v>8550</v>
      </c>
      <c r="I18" s="24">
        <v>1</v>
      </c>
      <c r="J18" s="24">
        <f t="shared" si="0"/>
        <v>8550</v>
      </c>
      <c r="K18" s="26">
        <v>1</v>
      </c>
      <c r="L18" s="23">
        <f t="shared" si="1"/>
        <v>8550</v>
      </c>
      <c r="M18" s="26"/>
      <c r="N18" s="40"/>
      <c r="O18" s="62"/>
      <c r="P18" s="26"/>
      <c r="Q18" s="62"/>
      <c r="R18" s="65"/>
      <c r="S18" s="24"/>
    </row>
    <row r="19" spans="1:19" x14ac:dyDescent="0.25">
      <c r="A19" s="36" t="s">
        <v>60</v>
      </c>
      <c r="B19" s="27"/>
      <c r="C19" s="28"/>
      <c r="D19" s="30"/>
      <c r="E19" s="38"/>
      <c r="F19" s="27"/>
      <c r="G19" s="30"/>
      <c r="H19" s="23"/>
      <c r="I19" s="28"/>
      <c r="J19" s="51">
        <f>J9+J10+J11+J12+J13+J14+J15+J16+J18</f>
        <v>131946</v>
      </c>
      <c r="K19" s="51"/>
      <c r="L19" s="51">
        <f>L9+L10+L11+L12+L13+L14+L15+L16+L18</f>
        <v>131946</v>
      </c>
      <c r="M19" s="30"/>
      <c r="N19" s="38"/>
      <c r="O19" s="64"/>
      <c r="P19" s="30"/>
      <c r="Q19" s="64"/>
      <c r="R19" s="28"/>
      <c r="S19" s="28"/>
    </row>
    <row r="21" spans="1:19" ht="15" customHeight="1" x14ac:dyDescent="0.25">
      <c r="B21" s="291"/>
      <c r="C21" s="291"/>
      <c r="D21" s="291"/>
      <c r="E21" s="291"/>
      <c r="F21" s="59"/>
      <c r="G21" s="59"/>
      <c r="H21" s="59"/>
      <c r="I21" s="59"/>
      <c r="J21" s="59"/>
      <c r="K21" s="59"/>
      <c r="L21" s="59"/>
      <c r="M21" s="59"/>
      <c r="N21" s="59"/>
    </row>
    <row r="22" spans="1:19" ht="15.75" customHeight="1" x14ac:dyDescent="0.25">
      <c r="B22" s="59"/>
      <c r="D22" s="57"/>
      <c r="K22" s="59"/>
      <c r="L22" s="59"/>
      <c r="M22" s="59"/>
      <c r="N22" s="59"/>
    </row>
    <row r="23" spans="1:19" ht="15.75" customHeight="1" x14ac:dyDescent="0.25">
      <c r="B23" s="59"/>
      <c r="C23" s="59"/>
      <c r="D23" s="59"/>
      <c r="E23" s="59"/>
      <c r="F23" s="59"/>
      <c r="G23" s="59"/>
      <c r="H23" s="59"/>
      <c r="I23" s="59"/>
      <c r="K23" s="59"/>
      <c r="L23" s="59"/>
      <c r="M23" s="59"/>
      <c r="N23" s="59"/>
    </row>
    <row r="24" spans="1:19" ht="15.75" customHeight="1" x14ac:dyDescent="0.25"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</row>
    <row r="25" spans="1:19" ht="15.75" customHeight="1" x14ac:dyDescent="0.25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</row>
    <row r="26" spans="1:19" ht="15.75" customHeight="1" x14ac:dyDescent="0.25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1:19" ht="15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</row>
    <row r="28" spans="1:19" ht="15.75" customHeight="1" x14ac:dyDescent="0.25"/>
    <row r="29" spans="1:19" ht="15.75" customHeight="1" x14ac:dyDescent="0.25"/>
    <row r="30" spans="1:19" ht="15.75" customHeight="1" x14ac:dyDescent="0.25"/>
    <row r="31" spans="1:19" ht="15.75" customHeight="1" x14ac:dyDescent="0.25"/>
    <row r="32" spans="1:1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24">
    <mergeCell ref="O6:R6"/>
    <mergeCell ref="S6:S8"/>
    <mergeCell ref="O7:P7"/>
    <mergeCell ref="Q7:R7"/>
    <mergeCell ref="K7:K8"/>
    <mergeCell ref="L7:L8"/>
    <mergeCell ref="M7:M8"/>
    <mergeCell ref="A6:A8"/>
    <mergeCell ref="B6:B8"/>
    <mergeCell ref="C6:C8"/>
    <mergeCell ref="D6:D8"/>
    <mergeCell ref="E6:E8"/>
    <mergeCell ref="B21:C21"/>
    <mergeCell ref="D21:E21"/>
    <mergeCell ref="B24:N24"/>
    <mergeCell ref="N7:N8"/>
    <mergeCell ref="F6:F8"/>
    <mergeCell ref="G6:G8"/>
    <mergeCell ref="H6:H8"/>
    <mergeCell ref="I6:J6"/>
    <mergeCell ref="I7:I8"/>
    <mergeCell ref="J7:J8"/>
    <mergeCell ref="K6:L6"/>
    <mergeCell ref="M6:N6"/>
  </mergeCells>
  <pageMargins left="0.7" right="0.7" top="0.75" bottom="0.75" header="0" footer="0"/>
  <pageSetup scale="6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001"/>
  <sheetViews>
    <sheetView workbookViewId="0">
      <selection activeCell="B16" sqref="B16:N22"/>
    </sheetView>
  </sheetViews>
  <sheetFormatPr defaultColWidth="14.42578125" defaultRowHeight="15" customHeight="1" x14ac:dyDescent="0.25"/>
  <cols>
    <col min="1" max="1" width="2.5703125" customWidth="1"/>
    <col min="2" max="2" width="15.42578125" customWidth="1"/>
    <col min="3" max="3" width="12.140625" customWidth="1"/>
    <col min="4" max="4" width="14" customWidth="1"/>
    <col min="5" max="5" width="13.140625" customWidth="1"/>
    <col min="6" max="6" width="17.7109375" customWidth="1"/>
    <col min="7" max="7" width="5.42578125" customWidth="1"/>
    <col min="8" max="8" width="10.140625" customWidth="1"/>
    <col min="9" max="9" width="6" customWidth="1"/>
    <col min="10" max="10" width="8" customWidth="1"/>
    <col min="11" max="11" width="5.140625" customWidth="1"/>
    <col min="12" max="12" width="7.42578125" customWidth="1"/>
    <col min="13" max="13" width="6" customWidth="1"/>
    <col min="14" max="14" width="6.5703125" customWidth="1"/>
    <col min="15" max="15" width="6.28515625" customWidth="1"/>
    <col min="16" max="16" width="4.42578125" customWidth="1"/>
    <col min="17" max="17" width="6.85546875" customWidth="1"/>
    <col min="18" max="18" width="6.140625" customWidth="1"/>
    <col min="19" max="19" width="13.42578125" customWidth="1"/>
    <col min="20" max="26" width="8.7109375" customWidth="1"/>
  </cols>
  <sheetData>
    <row r="1" spans="1:20" ht="18.75" x14ac:dyDescent="0.3">
      <c r="C1" s="109" t="s">
        <v>168</v>
      </c>
    </row>
    <row r="2" spans="1:20" ht="18.75" x14ac:dyDescent="0.3">
      <c r="C2" s="110" t="s">
        <v>0</v>
      </c>
    </row>
    <row r="3" spans="1:20" ht="15.75" x14ac:dyDescent="0.25">
      <c r="C3" s="50" t="s">
        <v>104</v>
      </c>
    </row>
    <row r="6" spans="1:20" ht="24" customHeight="1" x14ac:dyDescent="0.25">
      <c r="A6" s="284" t="s">
        <v>1</v>
      </c>
      <c r="B6" s="284" t="s">
        <v>2</v>
      </c>
      <c r="C6" s="284" t="s">
        <v>3</v>
      </c>
      <c r="D6" s="284" t="s">
        <v>4</v>
      </c>
      <c r="E6" s="284" t="s">
        <v>44</v>
      </c>
      <c r="F6" s="276" t="s">
        <v>5</v>
      </c>
      <c r="G6" s="276" t="s">
        <v>6</v>
      </c>
      <c r="H6" s="279" t="s">
        <v>7</v>
      </c>
      <c r="I6" s="274" t="s">
        <v>8</v>
      </c>
      <c r="J6" s="275"/>
      <c r="K6" s="280" t="s">
        <v>153</v>
      </c>
      <c r="L6" s="275"/>
      <c r="M6" s="274" t="s">
        <v>10</v>
      </c>
      <c r="N6" s="275"/>
      <c r="O6" s="285" t="s">
        <v>11</v>
      </c>
      <c r="P6" s="286"/>
      <c r="Q6" s="286"/>
      <c r="R6" s="275"/>
      <c r="S6" s="279" t="s">
        <v>12</v>
      </c>
    </row>
    <row r="7" spans="1:20" ht="18" customHeight="1" x14ac:dyDescent="0.25">
      <c r="A7" s="277"/>
      <c r="B7" s="277"/>
      <c r="C7" s="277"/>
      <c r="D7" s="277"/>
      <c r="E7" s="277"/>
      <c r="F7" s="277"/>
      <c r="G7" s="277"/>
      <c r="H7" s="277"/>
      <c r="I7" s="284" t="s">
        <v>13</v>
      </c>
      <c r="J7" s="284" t="s">
        <v>14</v>
      </c>
      <c r="K7" s="284" t="s">
        <v>13</v>
      </c>
      <c r="L7" s="284" t="s">
        <v>14</v>
      </c>
      <c r="M7" s="284" t="s">
        <v>13</v>
      </c>
      <c r="N7" s="284" t="s">
        <v>14</v>
      </c>
      <c r="O7" s="274" t="s">
        <v>15</v>
      </c>
      <c r="P7" s="275"/>
      <c r="Q7" s="274" t="s">
        <v>16</v>
      </c>
      <c r="R7" s="275"/>
      <c r="S7" s="277"/>
    </row>
    <row r="8" spans="1:20" ht="18.75" customHeight="1" x14ac:dyDescent="0.25">
      <c r="A8" s="278"/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" t="s">
        <v>13</v>
      </c>
      <c r="P8" s="2" t="s">
        <v>14</v>
      </c>
      <c r="Q8" s="39" t="s">
        <v>13</v>
      </c>
      <c r="R8" s="2" t="s">
        <v>14</v>
      </c>
      <c r="S8" s="278"/>
    </row>
    <row r="9" spans="1:20" x14ac:dyDescent="0.25">
      <c r="A9" s="41">
        <v>1</v>
      </c>
      <c r="B9" s="134" t="s">
        <v>105</v>
      </c>
      <c r="C9" s="136" t="s">
        <v>18</v>
      </c>
      <c r="D9" s="134" t="s">
        <v>19</v>
      </c>
      <c r="E9" s="134" t="s">
        <v>56</v>
      </c>
      <c r="F9" s="134" t="s">
        <v>106</v>
      </c>
      <c r="G9" s="134" t="s">
        <v>48</v>
      </c>
      <c r="H9" s="168">
        <v>9240</v>
      </c>
      <c r="I9" s="134">
        <v>2</v>
      </c>
      <c r="J9" s="168">
        <f t="shared" ref="J9:J13" si="0">H9*I9</f>
        <v>18480</v>
      </c>
      <c r="K9" s="134">
        <v>2</v>
      </c>
      <c r="L9" s="134">
        <f t="shared" ref="L9:L13" si="1">K9*H9</f>
        <v>18480</v>
      </c>
      <c r="M9" s="136"/>
      <c r="N9" s="134"/>
      <c r="O9" s="134"/>
      <c r="P9" s="136"/>
      <c r="Q9" s="126"/>
      <c r="R9" s="123"/>
      <c r="S9" s="125"/>
      <c r="T9" s="111"/>
    </row>
    <row r="10" spans="1:20" x14ac:dyDescent="0.25">
      <c r="A10" s="40">
        <v>2</v>
      </c>
      <c r="B10" s="132" t="s">
        <v>107</v>
      </c>
      <c r="C10" s="133" t="s">
        <v>18</v>
      </c>
      <c r="D10" s="132" t="s">
        <v>19</v>
      </c>
      <c r="E10" s="132" t="s">
        <v>56</v>
      </c>
      <c r="F10" s="132" t="s">
        <v>106</v>
      </c>
      <c r="G10" s="132" t="s">
        <v>48</v>
      </c>
      <c r="H10" s="169">
        <v>11880</v>
      </c>
      <c r="I10" s="132">
        <v>1</v>
      </c>
      <c r="J10" s="169">
        <f t="shared" si="0"/>
        <v>11880</v>
      </c>
      <c r="K10" s="132">
        <v>0</v>
      </c>
      <c r="L10" s="134">
        <f t="shared" si="1"/>
        <v>0</v>
      </c>
      <c r="M10" s="133"/>
      <c r="N10" s="132">
        <v>11880</v>
      </c>
      <c r="O10" s="132"/>
      <c r="P10" s="133"/>
      <c r="Q10" s="9"/>
      <c r="R10" s="3"/>
      <c r="S10" s="8"/>
      <c r="T10" s="111"/>
    </row>
    <row r="11" spans="1:20" x14ac:dyDescent="0.25">
      <c r="A11" s="40">
        <v>3</v>
      </c>
      <c r="B11" s="132" t="s">
        <v>78</v>
      </c>
      <c r="C11" s="133" t="s">
        <v>18</v>
      </c>
      <c r="D11" s="132" t="s">
        <v>19</v>
      </c>
      <c r="E11" s="132" t="s">
        <v>56</v>
      </c>
      <c r="F11" s="132" t="s">
        <v>106</v>
      </c>
      <c r="G11" s="132" t="s">
        <v>48</v>
      </c>
      <c r="H11" s="169">
        <v>2904</v>
      </c>
      <c r="I11" s="132">
        <v>2</v>
      </c>
      <c r="J11" s="169">
        <f t="shared" si="0"/>
        <v>5808</v>
      </c>
      <c r="K11" s="132">
        <v>2</v>
      </c>
      <c r="L11" s="134">
        <f t="shared" si="1"/>
        <v>5808</v>
      </c>
      <c r="M11" s="133"/>
      <c r="N11" s="132"/>
      <c r="O11" s="132"/>
      <c r="P11" s="133"/>
      <c r="Q11" s="9"/>
      <c r="R11" s="3"/>
      <c r="S11" s="8"/>
      <c r="T11" s="111"/>
    </row>
    <row r="12" spans="1:20" x14ac:dyDescent="0.25">
      <c r="A12" s="40"/>
      <c r="B12" s="132" t="s">
        <v>154</v>
      </c>
      <c r="C12" s="133" t="s">
        <v>18</v>
      </c>
      <c r="D12" s="132" t="s">
        <v>19</v>
      </c>
      <c r="E12" s="132" t="s">
        <v>155</v>
      </c>
      <c r="F12" s="132" t="s">
        <v>106</v>
      </c>
      <c r="G12" s="132"/>
      <c r="H12" s="170">
        <v>78000</v>
      </c>
      <c r="I12" s="140">
        <v>1</v>
      </c>
      <c r="J12" s="169">
        <f t="shared" si="0"/>
        <v>78000</v>
      </c>
      <c r="K12" s="132">
        <v>1</v>
      </c>
      <c r="L12" s="134">
        <f t="shared" si="1"/>
        <v>78000</v>
      </c>
      <c r="M12" s="141"/>
      <c r="N12" s="140"/>
      <c r="O12" s="140"/>
      <c r="P12" s="141"/>
      <c r="Q12" s="116"/>
      <c r="R12" s="117"/>
      <c r="S12" s="118"/>
      <c r="T12" s="111"/>
    </row>
    <row r="13" spans="1:20" x14ac:dyDescent="0.25">
      <c r="A13" s="40">
        <v>4</v>
      </c>
      <c r="B13" s="132" t="s">
        <v>53</v>
      </c>
      <c r="C13" s="133" t="s">
        <v>18</v>
      </c>
      <c r="D13" s="132" t="s">
        <v>19</v>
      </c>
      <c r="E13" s="132" t="s">
        <v>56</v>
      </c>
      <c r="F13" s="132" t="s">
        <v>106</v>
      </c>
      <c r="G13" s="132" t="s">
        <v>48</v>
      </c>
      <c r="H13" s="170">
        <v>30000</v>
      </c>
      <c r="I13" s="140">
        <v>1</v>
      </c>
      <c r="J13" s="140">
        <f t="shared" si="0"/>
        <v>30000</v>
      </c>
      <c r="K13" s="140">
        <v>1</v>
      </c>
      <c r="L13" s="134">
        <f t="shared" si="1"/>
        <v>30000</v>
      </c>
      <c r="M13" s="141"/>
      <c r="N13" s="140"/>
      <c r="O13" s="140"/>
      <c r="P13" s="141"/>
      <c r="Q13" s="116"/>
      <c r="R13" s="117"/>
      <c r="S13" s="118"/>
      <c r="T13" s="111"/>
    </row>
    <row r="14" spans="1:20" x14ac:dyDescent="0.25">
      <c r="A14" s="48" t="s">
        <v>60</v>
      </c>
      <c r="B14" s="140"/>
      <c r="C14" s="141"/>
      <c r="D14" s="140"/>
      <c r="E14" s="140"/>
      <c r="F14" s="140"/>
      <c r="G14" s="143"/>
      <c r="H14" s="169"/>
      <c r="I14" s="140"/>
      <c r="J14" s="171">
        <f>J9+J10+J11+J12+J13</f>
        <v>144168</v>
      </c>
      <c r="K14" s="171"/>
      <c r="L14" s="171">
        <f t="shared" ref="L14:N14" si="2">L9+L10+L11+L12+L13</f>
        <v>132288</v>
      </c>
      <c r="M14" s="171">
        <f t="shared" si="2"/>
        <v>0</v>
      </c>
      <c r="N14" s="171">
        <f t="shared" si="2"/>
        <v>11880</v>
      </c>
      <c r="O14" s="140"/>
      <c r="P14" s="141"/>
      <c r="Q14" s="116"/>
      <c r="R14" s="117"/>
      <c r="S14" s="118"/>
      <c r="T14" s="111"/>
    </row>
    <row r="15" spans="1:20" x14ac:dyDescent="0.25">
      <c r="C15" s="31"/>
      <c r="D15" s="22"/>
    </row>
    <row r="16" spans="1:20" ht="15" customHeight="1" x14ac:dyDescent="0.25">
      <c r="B16" s="291"/>
      <c r="C16" s="291"/>
      <c r="D16" s="299"/>
      <c r="E16" s="299"/>
    </row>
    <row r="17" spans="2:14" ht="15" customHeight="1" x14ac:dyDescent="0.25">
      <c r="C17" s="57"/>
      <c r="J17" s="59"/>
      <c r="K17" s="59"/>
      <c r="L17" s="59"/>
      <c r="M17" s="59"/>
      <c r="N17" s="59"/>
    </row>
    <row r="18" spans="2:14" ht="15" customHeight="1" x14ac:dyDescent="0.25">
      <c r="B18" s="59"/>
      <c r="C18" s="59"/>
      <c r="D18" s="59"/>
      <c r="E18" s="59"/>
      <c r="F18" s="59"/>
      <c r="G18" s="59"/>
      <c r="H18" s="59"/>
      <c r="J18" s="59"/>
      <c r="K18" s="59"/>
      <c r="L18" s="59"/>
      <c r="M18" s="59"/>
      <c r="N18" s="59"/>
    </row>
    <row r="19" spans="2:14" ht="15" customHeight="1" x14ac:dyDescent="0.25">
      <c r="B19" s="291"/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1"/>
    </row>
    <row r="20" spans="2:14" ht="15" customHeight="1" x14ac:dyDescent="0.25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</row>
    <row r="21" spans="2:14" ht="15" customHeight="1" x14ac:dyDescent="0.25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</row>
    <row r="22" spans="2:14" ht="15.75" customHeight="1" x14ac:dyDescent="0.25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</row>
    <row r="23" spans="2:14" ht="15.75" customHeight="1" x14ac:dyDescent="0.25"/>
    <row r="24" spans="2:14" ht="15.75" customHeight="1" x14ac:dyDescent="0.25"/>
    <row r="25" spans="2:14" ht="15.75" customHeight="1" x14ac:dyDescent="0.25">
      <c r="D25" s="31"/>
    </row>
    <row r="26" spans="2:14" ht="15.75" customHeight="1" x14ac:dyDescent="0.25"/>
    <row r="27" spans="2:14" ht="15.75" customHeight="1" x14ac:dyDescent="0.25"/>
    <row r="28" spans="2:14" ht="15.75" customHeight="1" x14ac:dyDescent="0.25"/>
    <row r="29" spans="2:14" ht="15.75" customHeight="1" x14ac:dyDescent="0.25"/>
    <row r="30" spans="2:14" ht="15.75" customHeight="1" x14ac:dyDescent="0.25"/>
    <row r="31" spans="2:14" ht="15.75" customHeight="1" x14ac:dyDescent="0.25"/>
    <row r="32" spans="2:1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24">
    <mergeCell ref="O6:R6"/>
    <mergeCell ref="S6:S8"/>
    <mergeCell ref="O7:P7"/>
    <mergeCell ref="Q7:R7"/>
    <mergeCell ref="K7:K8"/>
    <mergeCell ref="L7:L8"/>
    <mergeCell ref="M7:M8"/>
    <mergeCell ref="A6:A8"/>
    <mergeCell ref="B6:B8"/>
    <mergeCell ref="C6:C8"/>
    <mergeCell ref="D6:D8"/>
    <mergeCell ref="E6:E8"/>
    <mergeCell ref="B16:C16"/>
    <mergeCell ref="D16:E16"/>
    <mergeCell ref="B19:N19"/>
    <mergeCell ref="N7:N8"/>
    <mergeCell ref="F6:F8"/>
    <mergeCell ref="G6:G8"/>
    <mergeCell ref="H6:H8"/>
    <mergeCell ref="I6:J6"/>
    <mergeCell ref="I7:I8"/>
    <mergeCell ref="J7:J8"/>
    <mergeCell ref="K6:L6"/>
    <mergeCell ref="M6:N6"/>
  </mergeCells>
  <pageMargins left="0.7" right="0.7" top="0.75" bottom="0.75" header="0" footer="0"/>
  <pageSetup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992"/>
  <sheetViews>
    <sheetView workbookViewId="0">
      <selection activeCell="B19" sqref="B19:M25"/>
    </sheetView>
  </sheetViews>
  <sheetFormatPr defaultColWidth="14.42578125" defaultRowHeight="15" customHeight="1" x14ac:dyDescent="0.25"/>
  <cols>
    <col min="1" max="1" width="2.42578125" customWidth="1"/>
    <col min="2" max="2" width="15.5703125" customWidth="1"/>
    <col min="3" max="3" width="17.140625" customWidth="1"/>
    <col min="4" max="4" width="14" customWidth="1"/>
    <col min="5" max="5" width="12.5703125" customWidth="1"/>
    <col min="6" max="6" width="9.5703125" customWidth="1"/>
    <col min="7" max="7" width="4.5703125" customWidth="1"/>
    <col min="8" max="8" width="10.5703125" customWidth="1"/>
    <col min="9" max="9" width="5" customWidth="1"/>
    <col min="10" max="10" width="8.5703125" customWidth="1"/>
    <col min="11" max="11" width="6.140625" customWidth="1"/>
    <col min="12" max="12" width="8.28515625" customWidth="1"/>
    <col min="13" max="13" width="5.5703125" customWidth="1"/>
    <col min="14" max="14" width="6.140625" customWidth="1"/>
    <col min="15" max="16" width="5.85546875" customWidth="1"/>
    <col min="17" max="17" width="4.85546875" customWidth="1"/>
    <col min="18" max="18" width="7.7109375" customWidth="1"/>
    <col min="19" max="19" width="16.28515625" customWidth="1"/>
    <col min="20" max="26" width="8.7109375" customWidth="1"/>
  </cols>
  <sheetData>
    <row r="1" spans="1:20" ht="18.75" x14ac:dyDescent="0.3">
      <c r="C1" s="109" t="s">
        <v>168</v>
      </c>
    </row>
    <row r="2" spans="1:20" ht="18.75" x14ac:dyDescent="0.3">
      <c r="C2" s="110" t="s">
        <v>0</v>
      </c>
    </row>
    <row r="3" spans="1:20" ht="15.75" x14ac:dyDescent="0.25">
      <c r="C3" s="50" t="s">
        <v>108</v>
      </c>
    </row>
    <row r="7" spans="1:20" ht="25.5" customHeight="1" x14ac:dyDescent="0.25">
      <c r="A7" s="284" t="s">
        <v>1</v>
      </c>
      <c r="B7" s="284" t="s">
        <v>2</v>
      </c>
      <c r="C7" s="284" t="s">
        <v>3</v>
      </c>
      <c r="D7" s="284" t="s">
        <v>4</v>
      </c>
      <c r="E7" s="316" t="s">
        <v>5</v>
      </c>
      <c r="F7" s="276" t="s">
        <v>44</v>
      </c>
      <c r="G7" s="276" t="s">
        <v>6</v>
      </c>
      <c r="H7" s="279" t="s">
        <v>7</v>
      </c>
      <c r="I7" s="274" t="s">
        <v>8</v>
      </c>
      <c r="J7" s="275"/>
      <c r="K7" s="280" t="s">
        <v>153</v>
      </c>
      <c r="L7" s="275"/>
      <c r="M7" s="274" t="s">
        <v>10</v>
      </c>
      <c r="N7" s="275"/>
      <c r="O7" s="285" t="s">
        <v>11</v>
      </c>
      <c r="P7" s="286"/>
      <c r="Q7" s="286"/>
      <c r="R7" s="275"/>
      <c r="S7" s="279" t="s">
        <v>12</v>
      </c>
    </row>
    <row r="8" spans="1:20" x14ac:dyDescent="0.25">
      <c r="A8" s="277"/>
      <c r="B8" s="277"/>
      <c r="C8" s="277"/>
      <c r="D8" s="277"/>
      <c r="E8" s="317"/>
      <c r="F8" s="277"/>
      <c r="G8" s="277"/>
      <c r="H8" s="277"/>
      <c r="I8" s="284" t="s">
        <v>13</v>
      </c>
      <c r="J8" s="284" t="s">
        <v>14</v>
      </c>
      <c r="K8" s="284" t="s">
        <v>13</v>
      </c>
      <c r="L8" s="284" t="s">
        <v>14</v>
      </c>
      <c r="M8" s="284" t="s">
        <v>13</v>
      </c>
      <c r="N8" s="284" t="s">
        <v>14</v>
      </c>
      <c r="O8" s="274" t="s">
        <v>15</v>
      </c>
      <c r="P8" s="275"/>
      <c r="Q8" s="274" t="s">
        <v>16</v>
      </c>
      <c r="R8" s="275"/>
      <c r="S8" s="277"/>
    </row>
    <row r="9" spans="1:20" ht="22.5" customHeight="1" x14ac:dyDescent="0.25">
      <c r="A9" s="278"/>
      <c r="B9" s="278"/>
      <c r="C9" s="278"/>
      <c r="D9" s="278"/>
      <c r="E9" s="318"/>
      <c r="F9" s="278"/>
      <c r="G9" s="278"/>
      <c r="H9" s="278"/>
      <c r="I9" s="278"/>
      <c r="J9" s="278"/>
      <c r="K9" s="278"/>
      <c r="L9" s="278"/>
      <c r="M9" s="278"/>
      <c r="N9" s="278"/>
      <c r="O9" s="1" t="s">
        <v>13</v>
      </c>
      <c r="P9" s="2" t="s">
        <v>14</v>
      </c>
      <c r="Q9" s="2" t="s">
        <v>13</v>
      </c>
      <c r="R9" s="39" t="s">
        <v>14</v>
      </c>
      <c r="S9" s="278"/>
    </row>
    <row r="10" spans="1:20" x14ac:dyDescent="0.25">
      <c r="A10" s="158">
        <v>1</v>
      </c>
      <c r="B10" s="123" t="s">
        <v>51</v>
      </c>
      <c r="C10" s="123" t="s">
        <v>18</v>
      </c>
      <c r="D10" s="126" t="s">
        <v>19</v>
      </c>
      <c r="E10" s="158" t="s">
        <v>109</v>
      </c>
      <c r="F10" s="123" t="s">
        <v>47</v>
      </c>
      <c r="G10" s="123" t="s">
        <v>48</v>
      </c>
      <c r="H10" s="159">
        <v>11880</v>
      </c>
      <c r="I10" s="123">
        <v>2</v>
      </c>
      <c r="J10" s="160">
        <f t="shared" ref="J10:J16" si="0">H10*I10</f>
        <v>23760</v>
      </c>
      <c r="K10" s="123">
        <v>2</v>
      </c>
      <c r="L10" s="124">
        <f t="shared" ref="L10:L16" si="1">K10*H10</f>
        <v>23760</v>
      </c>
      <c r="M10" s="126"/>
      <c r="N10" s="123"/>
      <c r="O10" s="126"/>
      <c r="P10" s="123"/>
      <c r="Q10" s="123"/>
      <c r="R10" s="125"/>
      <c r="S10" s="123"/>
    </row>
    <row r="11" spans="1:20" x14ac:dyDescent="0.25">
      <c r="A11" s="10">
        <v>2</v>
      </c>
      <c r="B11" s="3" t="s">
        <v>53</v>
      </c>
      <c r="C11" s="3" t="s">
        <v>18</v>
      </c>
      <c r="D11" s="9" t="s">
        <v>19</v>
      </c>
      <c r="E11" s="10" t="s">
        <v>109</v>
      </c>
      <c r="F11" s="3" t="s">
        <v>56</v>
      </c>
      <c r="G11" s="3" t="s">
        <v>48</v>
      </c>
      <c r="H11" s="113">
        <v>30000</v>
      </c>
      <c r="I11" s="3">
        <v>1</v>
      </c>
      <c r="J11" s="3">
        <f t="shared" si="0"/>
        <v>30000</v>
      </c>
      <c r="K11" s="3">
        <v>1</v>
      </c>
      <c r="L11" s="127">
        <f t="shared" si="1"/>
        <v>30000</v>
      </c>
      <c r="M11" s="9"/>
      <c r="N11" s="3"/>
      <c r="O11" s="9"/>
      <c r="P11" s="3"/>
      <c r="Q11" s="3"/>
      <c r="R11" s="8"/>
      <c r="S11" s="3"/>
    </row>
    <row r="12" spans="1:20" ht="15.75" customHeight="1" x14ac:dyDescent="0.25">
      <c r="A12" s="162">
        <v>3</v>
      </c>
      <c r="B12" s="117" t="s">
        <v>54</v>
      </c>
      <c r="C12" s="117" t="s">
        <v>110</v>
      </c>
      <c r="D12" s="116" t="s">
        <v>19</v>
      </c>
      <c r="E12" s="114" t="s">
        <v>109</v>
      </c>
      <c r="F12" s="117" t="s">
        <v>56</v>
      </c>
      <c r="G12" s="117" t="s">
        <v>48</v>
      </c>
      <c r="H12" s="119">
        <v>45800</v>
      </c>
      <c r="I12" s="117">
        <v>2</v>
      </c>
      <c r="J12" s="117">
        <f t="shared" si="0"/>
        <v>91600</v>
      </c>
      <c r="K12" s="117">
        <v>2</v>
      </c>
      <c r="L12" s="128">
        <f t="shared" si="1"/>
        <v>91600</v>
      </c>
      <c r="M12" s="116"/>
      <c r="N12" s="117"/>
      <c r="O12" s="116"/>
      <c r="P12" s="117"/>
      <c r="Q12" s="117"/>
      <c r="R12" s="118"/>
      <c r="S12" s="129"/>
    </row>
    <row r="13" spans="1:20" ht="15.75" customHeight="1" x14ac:dyDescent="0.25">
      <c r="A13" s="163">
        <v>4</v>
      </c>
      <c r="B13" s="161" t="s">
        <v>76</v>
      </c>
      <c r="C13" s="3" t="s">
        <v>110</v>
      </c>
      <c r="D13" s="9" t="s">
        <v>19</v>
      </c>
      <c r="E13" s="10" t="s">
        <v>109</v>
      </c>
      <c r="F13" s="3" t="s">
        <v>56</v>
      </c>
      <c r="G13" s="3" t="s">
        <v>48</v>
      </c>
      <c r="H13" s="113">
        <v>6972</v>
      </c>
      <c r="I13" s="3">
        <v>2</v>
      </c>
      <c r="J13" s="3">
        <f t="shared" si="0"/>
        <v>13944</v>
      </c>
      <c r="K13" s="3">
        <v>2</v>
      </c>
      <c r="L13" s="127">
        <f t="shared" si="1"/>
        <v>13944</v>
      </c>
      <c r="M13" s="9"/>
      <c r="N13" s="3"/>
      <c r="O13" s="9"/>
      <c r="P13" s="3"/>
      <c r="Q13" s="3"/>
      <c r="R13" s="8"/>
      <c r="S13" s="3"/>
    </row>
    <row r="14" spans="1:20" x14ac:dyDescent="0.25">
      <c r="A14" s="153">
        <v>1</v>
      </c>
      <c r="B14" s="132" t="s">
        <v>45</v>
      </c>
      <c r="C14" s="138" t="s">
        <v>18</v>
      </c>
      <c r="D14" s="132" t="s">
        <v>19</v>
      </c>
      <c r="E14" s="10" t="s">
        <v>109</v>
      </c>
      <c r="F14" s="138" t="s">
        <v>47</v>
      </c>
      <c r="G14" s="132" t="s">
        <v>48</v>
      </c>
      <c r="H14" s="139">
        <v>29040</v>
      </c>
      <c r="I14" s="132">
        <v>1</v>
      </c>
      <c r="J14" s="178">
        <f t="shared" si="0"/>
        <v>29040</v>
      </c>
      <c r="K14" s="132">
        <v>1</v>
      </c>
      <c r="L14" s="133">
        <f t="shared" si="1"/>
        <v>29040</v>
      </c>
      <c r="M14" s="138"/>
      <c r="N14" s="132"/>
      <c r="O14" s="138"/>
      <c r="P14" s="132"/>
      <c r="Q14" s="148"/>
      <c r="R14" s="148"/>
      <c r="S14" s="149"/>
      <c r="T14" s="179"/>
    </row>
    <row r="15" spans="1:20" ht="15.75" customHeight="1" x14ac:dyDescent="0.25">
      <c r="A15" s="164">
        <v>5</v>
      </c>
      <c r="B15" s="118" t="s">
        <v>64</v>
      </c>
      <c r="C15" s="117" t="s">
        <v>18</v>
      </c>
      <c r="D15" s="116" t="s">
        <v>19</v>
      </c>
      <c r="E15" s="114" t="s">
        <v>109</v>
      </c>
      <c r="F15" s="117" t="s">
        <v>47</v>
      </c>
      <c r="G15" s="117" t="s">
        <v>48</v>
      </c>
      <c r="H15" s="119">
        <v>17160</v>
      </c>
      <c r="I15" s="117">
        <v>1</v>
      </c>
      <c r="J15" s="117">
        <f t="shared" si="0"/>
        <v>17160</v>
      </c>
      <c r="K15" s="117">
        <v>1</v>
      </c>
      <c r="L15" s="128">
        <f t="shared" si="1"/>
        <v>17160</v>
      </c>
      <c r="M15" s="116"/>
      <c r="N15" s="117"/>
      <c r="O15" s="116"/>
      <c r="P15" s="117"/>
      <c r="Q15" s="117"/>
      <c r="R15" s="118"/>
      <c r="S15" s="117"/>
    </row>
    <row r="16" spans="1:20" ht="15.75" customHeight="1" x14ac:dyDescent="0.25">
      <c r="A16" s="164">
        <v>6</v>
      </c>
      <c r="B16" s="118" t="s">
        <v>111</v>
      </c>
      <c r="C16" s="117" t="s">
        <v>18</v>
      </c>
      <c r="D16" s="116" t="s">
        <v>19</v>
      </c>
      <c r="E16" s="114" t="s">
        <v>109</v>
      </c>
      <c r="F16" s="117" t="s">
        <v>56</v>
      </c>
      <c r="G16" s="3" t="s">
        <v>48</v>
      </c>
      <c r="H16" s="113">
        <v>13000</v>
      </c>
      <c r="I16" s="3">
        <v>2</v>
      </c>
      <c r="J16" s="3">
        <f t="shared" si="0"/>
        <v>26000</v>
      </c>
      <c r="K16" s="3">
        <v>2</v>
      </c>
      <c r="L16" s="8">
        <f t="shared" si="1"/>
        <v>26000</v>
      </c>
      <c r="M16" s="9"/>
      <c r="N16" s="3"/>
      <c r="O16" s="116"/>
      <c r="P16" s="117"/>
      <c r="Q16" s="117"/>
      <c r="R16" s="118"/>
      <c r="S16" s="117"/>
    </row>
    <row r="17" spans="1:19" ht="15.75" customHeight="1" x14ac:dyDescent="0.25">
      <c r="A17" s="165" t="s">
        <v>60</v>
      </c>
      <c r="B17" s="161"/>
      <c r="C17" s="3"/>
      <c r="D17" s="10"/>
      <c r="E17" s="3"/>
      <c r="F17" s="3"/>
      <c r="G17" s="3"/>
      <c r="H17" s="116"/>
      <c r="I17" s="10"/>
      <c r="J17" s="13">
        <f>J10+J11+J12+J13+J14+J15+J16</f>
        <v>231504</v>
      </c>
      <c r="K17" s="13"/>
      <c r="L17" s="13">
        <f t="shared" ref="L17" si="2">L10+L11+L12+L13+L14+L15+L16</f>
        <v>231504</v>
      </c>
      <c r="M17" s="116"/>
      <c r="N17" s="3"/>
      <c r="O17" s="3"/>
      <c r="P17" s="9"/>
      <c r="Q17" s="3"/>
      <c r="R17" s="3"/>
      <c r="S17" s="8"/>
    </row>
    <row r="18" spans="1:19" ht="15.75" customHeight="1" x14ac:dyDescent="0.25"/>
    <row r="19" spans="1:19" ht="15.75" customHeight="1" x14ac:dyDescent="0.25">
      <c r="B19" s="291"/>
      <c r="C19" s="291"/>
      <c r="D19" s="291"/>
      <c r="E19" s="291"/>
      <c r="F19" s="59"/>
      <c r="G19" s="59"/>
      <c r="H19" s="59"/>
      <c r="I19" s="59"/>
      <c r="J19" s="59"/>
      <c r="K19" s="59"/>
      <c r="L19" s="59"/>
      <c r="M19" s="59"/>
    </row>
    <row r="20" spans="1:19" ht="15.75" customHeight="1" x14ac:dyDescent="0.25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</row>
    <row r="21" spans="1:19" ht="15.75" customHeight="1" x14ac:dyDescent="0.25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</row>
    <row r="22" spans="1:19" ht="15.75" customHeight="1" x14ac:dyDescent="0.25"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</row>
    <row r="23" spans="1:19" ht="15.75" customHeight="1" x14ac:dyDescent="0.25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  <row r="24" spans="1:19" ht="15.75" customHeight="1" x14ac:dyDescent="0.25"/>
    <row r="25" spans="1:19" ht="15.75" customHeight="1" x14ac:dyDescent="0.25"/>
    <row r="26" spans="1:19" ht="15.75" customHeight="1" x14ac:dyDescent="0.25"/>
    <row r="27" spans="1:19" ht="15.75" customHeight="1" x14ac:dyDescent="0.25"/>
    <row r="28" spans="1:19" ht="15.75" customHeight="1" x14ac:dyDescent="0.25"/>
    <row r="29" spans="1:19" ht="15.75" customHeight="1" x14ac:dyDescent="0.25"/>
    <row r="30" spans="1:19" ht="15.75" customHeight="1" x14ac:dyDescent="0.25"/>
    <row r="31" spans="1:19" ht="15.75" customHeight="1" x14ac:dyDescent="0.25"/>
    <row r="32" spans="1:1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</sheetData>
  <mergeCells count="24">
    <mergeCell ref="O7:R7"/>
    <mergeCell ref="S7:S9"/>
    <mergeCell ref="O8:P8"/>
    <mergeCell ref="Q8:R8"/>
    <mergeCell ref="K8:K9"/>
    <mergeCell ref="L8:L9"/>
    <mergeCell ref="M8:M9"/>
    <mergeCell ref="A7:A9"/>
    <mergeCell ref="B7:B9"/>
    <mergeCell ref="C7:C9"/>
    <mergeCell ref="D7:D9"/>
    <mergeCell ref="E7:E9"/>
    <mergeCell ref="B19:C19"/>
    <mergeCell ref="D19:E19"/>
    <mergeCell ref="B22:M22"/>
    <mergeCell ref="N8:N9"/>
    <mergeCell ref="F7:F9"/>
    <mergeCell ref="G7:G9"/>
    <mergeCell ref="H7:H9"/>
    <mergeCell ref="I7:J7"/>
    <mergeCell ref="I8:I9"/>
    <mergeCell ref="J8:J9"/>
    <mergeCell ref="K7:L7"/>
    <mergeCell ref="M7:N7"/>
  </mergeCells>
  <pageMargins left="0.7" right="0.7" top="0.75" bottom="0.75" header="0" footer="0"/>
  <pageSetup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00"/>
  <sheetViews>
    <sheetView topLeftCell="B1" workbookViewId="0">
      <selection activeCell="C12" sqref="C12:P19"/>
    </sheetView>
  </sheetViews>
  <sheetFormatPr defaultColWidth="14.42578125" defaultRowHeight="15" customHeight="1" x14ac:dyDescent="0.25"/>
  <cols>
    <col min="1" max="1" width="8.7109375" hidden="1" customWidth="1"/>
    <col min="2" max="2" width="3" customWidth="1"/>
    <col min="3" max="3" width="16.28515625" customWidth="1"/>
    <col min="4" max="4" width="14.28515625" customWidth="1"/>
    <col min="5" max="5" width="14.140625" customWidth="1"/>
    <col min="6" max="6" width="13.140625" customWidth="1"/>
    <col min="7" max="7" width="11.85546875" customWidth="1"/>
    <col min="8" max="8" width="4.7109375" customWidth="1"/>
    <col min="9" max="9" width="11.28515625" customWidth="1"/>
    <col min="10" max="10" width="4.5703125" customWidth="1"/>
    <col min="11" max="11" width="7.5703125" customWidth="1"/>
    <col min="12" max="12" width="6.5703125" customWidth="1"/>
    <col min="13" max="13" width="7" customWidth="1"/>
    <col min="14" max="14" width="8" customWidth="1"/>
    <col min="15" max="15" width="7" customWidth="1"/>
    <col min="16" max="17" width="6.28515625" customWidth="1"/>
    <col min="18" max="18" width="6.7109375" customWidth="1"/>
    <col min="19" max="19" width="6" customWidth="1"/>
    <col min="20" max="20" width="15.28515625" customWidth="1"/>
    <col min="21" max="25" width="8.7109375" customWidth="1"/>
  </cols>
  <sheetData>
    <row r="1" spans="2:20" ht="18.75" x14ac:dyDescent="0.3">
      <c r="C1" s="109" t="s">
        <v>168</v>
      </c>
    </row>
    <row r="2" spans="2:20" ht="18.75" x14ac:dyDescent="0.3">
      <c r="C2" s="110" t="s">
        <v>0</v>
      </c>
    </row>
    <row r="3" spans="2:20" ht="15.75" x14ac:dyDescent="0.25">
      <c r="C3" s="50" t="s">
        <v>112</v>
      </c>
    </row>
    <row r="6" spans="2:20" ht="21.75" customHeight="1" x14ac:dyDescent="0.25">
      <c r="B6" s="284" t="s">
        <v>1</v>
      </c>
      <c r="C6" s="284" t="s">
        <v>2</v>
      </c>
      <c r="D6" s="304" t="s">
        <v>3</v>
      </c>
      <c r="E6" s="289" t="s">
        <v>4</v>
      </c>
      <c r="F6" s="284" t="s">
        <v>44</v>
      </c>
      <c r="G6" s="276" t="s">
        <v>5</v>
      </c>
      <c r="H6" s="276" t="s">
        <v>6</v>
      </c>
      <c r="I6" s="279" t="s">
        <v>7</v>
      </c>
      <c r="J6" s="274" t="s">
        <v>8</v>
      </c>
      <c r="K6" s="275"/>
      <c r="L6" s="280" t="s">
        <v>153</v>
      </c>
      <c r="M6" s="275"/>
      <c r="N6" s="274" t="s">
        <v>10</v>
      </c>
      <c r="O6" s="275"/>
      <c r="P6" s="285" t="s">
        <v>11</v>
      </c>
      <c r="Q6" s="286"/>
      <c r="R6" s="286"/>
      <c r="S6" s="275"/>
      <c r="T6" s="279" t="s">
        <v>12</v>
      </c>
    </row>
    <row r="7" spans="2:20" ht="39" customHeight="1" x14ac:dyDescent="0.25">
      <c r="B7" s="277"/>
      <c r="C7" s="277"/>
      <c r="D7" s="319"/>
      <c r="E7" s="294"/>
      <c r="F7" s="277"/>
      <c r="G7" s="277"/>
      <c r="H7" s="277"/>
      <c r="I7" s="277"/>
      <c r="J7" s="284" t="s">
        <v>13</v>
      </c>
      <c r="K7" s="284" t="s">
        <v>14</v>
      </c>
      <c r="L7" s="284" t="s">
        <v>13</v>
      </c>
      <c r="M7" s="284" t="s">
        <v>14</v>
      </c>
      <c r="N7" s="284" t="s">
        <v>13</v>
      </c>
      <c r="O7" s="284" t="s">
        <v>14</v>
      </c>
      <c r="P7" s="274" t="s">
        <v>15</v>
      </c>
      <c r="Q7" s="275"/>
      <c r="R7" s="274" t="s">
        <v>16</v>
      </c>
      <c r="S7" s="275"/>
      <c r="T7" s="277"/>
    </row>
    <row r="8" spans="2:20" x14ac:dyDescent="0.25">
      <c r="B8" s="277"/>
      <c r="C8" s="277"/>
      <c r="D8" s="320"/>
      <c r="E8" s="294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56" t="s">
        <v>13</v>
      </c>
      <c r="Q8" s="56" t="s">
        <v>14</v>
      </c>
      <c r="R8" s="56" t="s">
        <v>13</v>
      </c>
      <c r="S8" s="56" t="s">
        <v>14</v>
      </c>
      <c r="T8" s="277"/>
    </row>
    <row r="9" spans="2:20" x14ac:dyDescent="0.25">
      <c r="B9" s="70">
        <v>1</v>
      </c>
      <c r="C9" s="85" t="s">
        <v>52</v>
      </c>
      <c r="D9" s="86" t="s">
        <v>18</v>
      </c>
      <c r="E9" s="83" t="s">
        <v>19</v>
      </c>
      <c r="F9" s="83" t="s">
        <v>47</v>
      </c>
      <c r="G9" s="83" t="s">
        <v>113</v>
      </c>
      <c r="H9" s="85" t="s">
        <v>48</v>
      </c>
      <c r="I9" s="81">
        <v>2904</v>
      </c>
      <c r="J9" s="83">
        <v>1</v>
      </c>
      <c r="K9" s="84">
        <f>I9*J9</f>
        <v>2904</v>
      </c>
      <c r="L9" s="73">
        <v>1</v>
      </c>
      <c r="M9" s="79">
        <f>L9*I9</f>
        <v>2904</v>
      </c>
      <c r="N9" s="74"/>
      <c r="O9" s="74"/>
      <c r="P9" s="76"/>
      <c r="Q9" s="67"/>
      <c r="R9" s="78"/>
      <c r="S9" s="78"/>
      <c r="T9" s="76"/>
    </row>
    <row r="10" spans="2:20" x14ac:dyDescent="0.25">
      <c r="B10" s="71" t="s">
        <v>114</v>
      </c>
      <c r="C10" s="77"/>
      <c r="D10" s="74"/>
      <c r="E10" s="69"/>
      <c r="F10" s="69"/>
      <c r="G10" s="69"/>
      <c r="H10" s="77"/>
      <c r="I10" s="69"/>
      <c r="J10" s="69"/>
      <c r="K10" s="82">
        <f>K9</f>
        <v>2904</v>
      </c>
      <c r="L10" s="68"/>
      <c r="M10" s="80">
        <f>M9</f>
        <v>2904</v>
      </c>
      <c r="N10" s="69"/>
      <c r="O10" s="69"/>
      <c r="P10" s="78"/>
      <c r="Q10" s="78"/>
      <c r="R10" s="69"/>
      <c r="S10" s="69"/>
      <c r="T10" s="78"/>
    </row>
    <row r="12" spans="2:20" ht="15" customHeight="1" x14ac:dyDescent="0.25">
      <c r="C12" s="291"/>
      <c r="D12" s="291"/>
      <c r="E12" s="291"/>
      <c r="F12" s="291"/>
      <c r="G12" s="59"/>
      <c r="H12" s="59"/>
      <c r="I12" s="59"/>
      <c r="J12" s="59"/>
      <c r="K12" s="59"/>
      <c r="L12" s="59"/>
      <c r="M12" s="59"/>
      <c r="N12" s="59"/>
      <c r="O12" s="59"/>
      <c r="P12" s="59"/>
    </row>
    <row r="13" spans="2:20" ht="15" customHeight="1" x14ac:dyDescent="0.25"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</row>
    <row r="14" spans="2:20" ht="15" customHeight="1" x14ac:dyDescent="0.25"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</row>
    <row r="15" spans="2:20" ht="15" customHeight="1" x14ac:dyDescent="0.25">
      <c r="C15" s="291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91"/>
      <c r="P15" s="291"/>
    </row>
    <row r="16" spans="2:20" ht="15" customHeight="1" x14ac:dyDescent="0.25"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4">
    <mergeCell ref="T6:T8"/>
    <mergeCell ref="P7:Q7"/>
    <mergeCell ref="R7:S7"/>
    <mergeCell ref="L7:L8"/>
    <mergeCell ref="M7:M8"/>
    <mergeCell ref="N7:N8"/>
    <mergeCell ref="B6:B8"/>
    <mergeCell ref="C6:C8"/>
    <mergeCell ref="D6:D8"/>
    <mergeCell ref="E6:E8"/>
    <mergeCell ref="F6:F8"/>
    <mergeCell ref="C12:D12"/>
    <mergeCell ref="E12:F12"/>
    <mergeCell ref="C15:P15"/>
    <mergeCell ref="O7:O8"/>
    <mergeCell ref="G6:G8"/>
    <mergeCell ref="H6:H8"/>
    <mergeCell ref="I6:I8"/>
    <mergeCell ref="J6:K6"/>
    <mergeCell ref="J7:J8"/>
    <mergeCell ref="K7:K8"/>
    <mergeCell ref="L6:M6"/>
    <mergeCell ref="N6:O6"/>
    <mergeCell ref="P6:S6"/>
  </mergeCells>
  <pageMargins left="0.7" right="0.7" top="0.75" bottom="0.75" header="0" footer="0"/>
  <pageSetup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00"/>
  <sheetViews>
    <sheetView workbookViewId="0">
      <selection activeCell="B24" sqref="B24:O29"/>
    </sheetView>
  </sheetViews>
  <sheetFormatPr defaultColWidth="14.42578125" defaultRowHeight="15" customHeight="1" x14ac:dyDescent="0.25"/>
  <cols>
    <col min="1" max="1" width="2.7109375" style="231" customWidth="1"/>
    <col min="2" max="2" width="15.28515625" style="231" customWidth="1"/>
    <col min="3" max="3" width="15.42578125" style="231" customWidth="1"/>
    <col min="4" max="4" width="12.7109375" style="231" customWidth="1"/>
    <col min="5" max="5" width="11.7109375" style="231" customWidth="1"/>
    <col min="6" max="6" width="8.42578125" style="231" customWidth="1"/>
    <col min="7" max="7" width="4.42578125" style="231" customWidth="1"/>
    <col min="8" max="8" width="11" style="231" customWidth="1"/>
    <col min="9" max="9" width="4.85546875" style="231" customWidth="1"/>
    <col min="10" max="10" width="6.7109375" style="231" customWidth="1"/>
    <col min="11" max="11" width="5.7109375" style="231" customWidth="1"/>
    <col min="12" max="12" width="8.140625" style="231" customWidth="1"/>
    <col min="13" max="13" width="5.5703125" style="231" customWidth="1"/>
    <col min="14" max="14" width="6.7109375" style="231" customWidth="1"/>
    <col min="15" max="15" width="6" style="231" customWidth="1"/>
    <col min="16" max="16" width="6.140625" style="231" customWidth="1"/>
    <col min="17" max="17" width="4.7109375" style="231" customWidth="1"/>
    <col min="18" max="18" width="7" style="231" customWidth="1"/>
    <col min="19" max="19" width="14.140625" style="231" customWidth="1"/>
    <col min="20" max="26" width="8.7109375" style="231" customWidth="1"/>
    <col min="27" max="16384" width="14.42578125" style="231"/>
  </cols>
  <sheetData>
    <row r="1" spans="1:19" ht="18.75" x14ac:dyDescent="0.3">
      <c r="C1" s="232" t="s">
        <v>168</v>
      </c>
    </row>
    <row r="2" spans="1:19" ht="18.75" x14ac:dyDescent="0.3">
      <c r="C2" s="233" t="s">
        <v>0</v>
      </c>
    </row>
    <row r="3" spans="1:19" x14ac:dyDescent="0.25">
      <c r="A3" s="321" t="s">
        <v>115</v>
      </c>
      <c r="B3" s="330"/>
      <c r="C3" s="330"/>
      <c r="D3" s="330"/>
      <c r="E3" s="330"/>
      <c r="F3" s="234"/>
    </row>
    <row r="6" spans="1:19" ht="27" customHeight="1" x14ac:dyDescent="0.25">
      <c r="A6" s="323" t="s">
        <v>1</v>
      </c>
      <c r="B6" s="323" t="s">
        <v>2</v>
      </c>
      <c r="C6" s="323" t="s">
        <v>3</v>
      </c>
      <c r="D6" s="323" t="s">
        <v>4</v>
      </c>
      <c r="E6" s="332" t="s">
        <v>5</v>
      </c>
      <c r="F6" s="332" t="s">
        <v>44</v>
      </c>
      <c r="G6" s="332" t="s">
        <v>6</v>
      </c>
      <c r="H6" s="331" t="s">
        <v>7</v>
      </c>
      <c r="I6" s="328" t="s">
        <v>8</v>
      </c>
      <c r="J6" s="329"/>
      <c r="K6" s="333" t="s">
        <v>153</v>
      </c>
      <c r="L6" s="329"/>
      <c r="M6" s="328" t="s">
        <v>10</v>
      </c>
      <c r="N6" s="329"/>
      <c r="O6" s="334" t="s">
        <v>11</v>
      </c>
      <c r="P6" s="335"/>
      <c r="Q6" s="335"/>
      <c r="R6" s="329"/>
      <c r="S6" s="331" t="s">
        <v>12</v>
      </c>
    </row>
    <row r="7" spans="1:19" ht="33" customHeight="1" x14ac:dyDescent="0.25">
      <c r="A7" s="324"/>
      <c r="B7" s="324"/>
      <c r="C7" s="324"/>
      <c r="D7" s="324"/>
      <c r="E7" s="324"/>
      <c r="F7" s="324"/>
      <c r="G7" s="324"/>
      <c r="H7" s="324"/>
      <c r="I7" s="323" t="s">
        <v>13</v>
      </c>
      <c r="J7" s="326" t="s">
        <v>14</v>
      </c>
      <c r="K7" s="323" t="s">
        <v>13</v>
      </c>
      <c r="L7" s="323" t="s">
        <v>14</v>
      </c>
      <c r="M7" s="323" t="s">
        <v>13</v>
      </c>
      <c r="N7" s="323" t="s">
        <v>14</v>
      </c>
      <c r="O7" s="328" t="s">
        <v>15</v>
      </c>
      <c r="P7" s="329"/>
      <c r="Q7" s="328" t="s">
        <v>16</v>
      </c>
      <c r="R7" s="329"/>
      <c r="S7" s="324"/>
    </row>
    <row r="8" spans="1:19" ht="28.5" customHeight="1" x14ac:dyDescent="0.25">
      <c r="A8" s="325"/>
      <c r="B8" s="325"/>
      <c r="C8" s="325"/>
      <c r="D8" s="325"/>
      <c r="E8" s="325"/>
      <c r="F8" s="325"/>
      <c r="G8" s="325"/>
      <c r="H8" s="325"/>
      <c r="I8" s="325"/>
      <c r="J8" s="327"/>
      <c r="K8" s="325"/>
      <c r="L8" s="325"/>
      <c r="M8" s="325"/>
      <c r="N8" s="325"/>
      <c r="O8" s="235" t="s">
        <v>13</v>
      </c>
      <c r="P8" s="235" t="s">
        <v>14</v>
      </c>
      <c r="Q8" s="236" t="s">
        <v>13</v>
      </c>
      <c r="R8" s="235" t="s">
        <v>14</v>
      </c>
      <c r="S8" s="325"/>
    </row>
    <row r="9" spans="1:19" x14ac:dyDescent="0.25">
      <c r="A9" s="237">
        <v>1</v>
      </c>
      <c r="B9" s="238" t="s">
        <v>45</v>
      </c>
      <c r="C9" s="238" t="s">
        <v>116</v>
      </c>
      <c r="D9" s="239" t="s">
        <v>19</v>
      </c>
      <c r="E9" s="239" t="s">
        <v>117</v>
      </c>
      <c r="F9" s="240" t="s">
        <v>118</v>
      </c>
      <c r="G9" s="240" t="s">
        <v>48</v>
      </c>
      <c r="H9" s="241">
        <v>104000</v>
      </c>
      <c r="I9" s="242">
        <v>1</v>
      </c>
      <c r="J9" s="240">
        <f t="shared" ref="J9:J15" si="0">H9*I9</f>
        <v>104000</v>
      </c>
      <c r="K9" s="243">
        <v>1</v>
      </c>
      <c r="L9" s="240">
        <f t="shared" ref="L9:L15" si="1">K9*H9</f>
        <v>104000</v>
      </c>
      <c r="M9" s="243"/>
      <c r="N9" s="240"/>
      <c r="O9" s="240"/>
      <c r="P9" s="240"/>
      <c r="Q9" s="242"/>
      <c r="R9" s="240"/>
      <c r="S9" s="244"/>
    </row>
    <row r="10" spans="1:19" x14ac:dyDescent="0.25">
      <c r="A10" s="237">
        <v>2</v>
      </c>
      <c r="B10" s="238" t="s">
        <v>51</v>
      </c>
      <c r="C10" s="238" t="s">
        <v>116</v>
      </c>
      <c r="D10" s="239" t="s">
        <v>19</v>
      </c>
      <c r="E10" s="245" t="s">
        <v>117</v>
      </c>
      <c r="F10" s="238" t="s">
        <v>118</v>
      </c>
      <c r="G10" s="238" t="s">
        <v>48</v>
      </c>
      <c r="H10" s="246">
        <v>35000</v>
      </c>
      <c r="I10" s="239">
        <v>1</v>
      </c>
      <c r="J10" s="238">
        <f t="shared" si="0"/>
        <v>35000</v>
      </c>
      <c r="K10" s="245">
        <v>1</v>
      </c>
      <c r="L10" s="238">
        <f t="shared" si="1"/>
        <v>35000</v>
      </c>
      <c r="M10" s="245"/>
      <c r="N10" s="238"/>
      <c r="O10" s="238"/>
      <c r="P10" s="238"/>
      <c r="Q10" s="239"/>
      <c r="R10" s="238"/>
      <c r="S10" s="247"/>
    </row>
    <row r="11" spans="1:19" x14ac:dyDescent="0.25">
      <c r="A11" s="248">
        <v>3</v>
      </c>
      <c r="B11" s="249" t="s">
        <v>119</v>
      </c>
      <c r="C11" s="249" t="s">
        <v>116</v>
      </c>
      <c r="D11" s="250" t="s">
        <v>19</v>
      </c>
      <c r="E11" s="249" t="s">
        <v>117</v>
      </c>
      <c r="F11" s="249" t="s">
        <v>118</v>
      </c>
      <c r="G11" s="238" t="s">
        <v>48</v>
      </c>
      <c r="H11" s="246">
        <v>15000</v>
      </c>
      <c r="I11" s="239">
        <v>1</v>
      </c>
      <c r="J11" s="238">
        <f t="shared" si="0"/>
        <v>15000</v>
      </c>
      <c r="K11" s="245">
        <v>1</v>
      </c>
      <c r="L11" s="238">
        <f t="shared" si="1"/>
        <v>15000</v>
      </c>
      <c r="M11" s="245"/>
      <c r="N11" s="238"/>
      <c r="O11" s="238"/>
      <c r="P11" s="238"/>
      <c r="Q11" s="239"/>
      <c r="R11" s="238"/>
      <c r="S11" s="247"/>
    </row>
    <row r="12" spans="1:19" x14ac:dyDescent="0.25">
      <c r="A12" s="237">
        <v>4</v>
      </c>
      <c r="B12" s="238" t="s">
        <v>120</v>
      </c>
      <c r="C12" s="238" t="s">
        <v>116</v>
      </c>
      <c r="D12" s="239" t="s">
        <v>19</v>
      </c>
      <c r="E12" s="245" t="s">
        <v>117</v>
      </c>
      <c r="F12" s="238" t="s">
        <v>118</v>
      </c>
      <c r="G12" s="249" t="s">
        <v>48</v>
      </c>
      <c r="H12" s="251">
        <v>85000</v>
      </c>
      <c r="I12" s="239">
        <v>1</v>
      </c>
      <c r="J12" s="238">
        <f t="shared" si="0"/>
        <v>85000</v>
      </c>
      <c r="K12" s="245">
        <v>1</v>
      </c>
      <c r="L12" s="238">
        <f t="shared" si="1"/>
        <v>85000</v>
      </c>
      <c r="M12" s="245"/>
      <c r="N12" s="238"/>
      <c r="O12" s="238"/>
      <c r="P12" s="238"/>
      <c r="Q12" s="238"/>
      <c r="R12" s="238"/>
      <c r="S12" s="247"/>
    </row>
    <row r="13" spans="1:19" x14ac:dyDescent="0.25">
      <c r="A13" s="248">
        <v>5</v>
      </c>
      <c r="B13" s="249" t="s">
        <v>121</v>
      </c>
      <c r="C13" s="249" t="s">
        <v>116</v>
      </c>
      <c r="D13" s="250" t="s">
        <v>19</v>
      </c>
      <c r="E13" s="252" t="s">
        <v>117</v>
      </c>
      <c r="F13" s="249" t="s">
        <v>118</v>
      </c>
      <c r="G13" s="249" t="s">
        <v>48</v>
      </c>
      <c r="H13" s="251">
        <v>90000</v>
      </c>
      <c r="I13" s="250">
        <v>1</v>
      </c>
      <c r="J13" s="249">
        <f t="shared" si="0"/>
        <v>90000</v>
      </c>
      <c r="K13" s="252">
        <v>1</v>
      </c>
      <c r="L13" s="249">
        <f t="shared" si="1"/>
        <v>90000</v>
      </c>
      <c r="M13" s="252"/>
      <c r="N13" s="249"/>
      <c r="O13" s="249"/>
      <c r="P13" s="249"/>
      <c r="Q13" s="238"/>
      <c r="R13" s="238"/>
      <c r="S13" s="247"/>
    </row>
    <row r="14" spans="1:19" x14ac:dyDescent="0.25">
      <c r="A14" s="237">
        <v>6</v>
      </c>
      <c r="B14" s="238" t="s">
        <v>52</v>
      </c>
      <c r="C14" s="238" t="s">
        <v>116</v>
      </c>
      <c r="D14" s="239" t="s">
        <v>19</v>
      </c>
      <c r="E14" s="239" t="s">
        <v>117</v>
      </c>
      <c r="F14" s="249" t="s">
        <v>118</v>
      </c>
      <c r="G14" s="238" t="s">
        <v>48</v>
      </c>
      <c r="H14" s="246">
        <v>9000</v>
      </c>
      <c r="I14" s="239">
        <v>2</v>
      </c>
      <c r="J14" s="238">
        <f t="shared" si="0"/>
        <v>18000</v>
      </c>
      <c r="K14" s="245">
        <v>2</v>
      </c>
      <c r="L14" s="238">
        <f t="shared" si="1"/>
        <v>18000</v>
      </c>
      <c r="M14" s="245"/>
      <c r="N14" s="238"/>
      <c r="O14" s="238"/>
      <c r="P14" s="238"/>
      <c r="Q14" s="238"/>
      <c r="R14" s="238"/>
      <c r="S14" s="253"/>
    </row>
    <row r="15" spans="1:19" x14ac:dyDescent="0.25">
      <c r="A15" s="237">
        <v>7</v>
      </c>
      <c r="B15" s="238" t="s">
        <v>53</v>
      </c>
      <c r="C15" s="238" t="s">
        <v>116</v>
      </c>
      <c r="D15" s="239" t="s">
        <v>19</v>
      </c>
      <c r="E15" s="239" t="s">
        <v>117</v>
      </c>
      <c r="F15" s="249" t="s">
        <v>118</v>
      </c>
      <c r="G15" s="249" t="s">
        <v>48</v>
      </c>
      <c r="H15" s="251">
        <v>130000</v>
      </c>
      <c r="I15" s="250">
        <v>1</v>
      </c>
      <c r="J15" s="249">
        <f t="shared" si="0"/>
        <v>130000</v>
      </c>
      <c r="K15" s="252">
        <v>1</v>
      </c>
      <c r="L15" s="249">
        <f t="shared" si="1"/>
        <v>130000</v>
      </c>
      <c r="M15" s="252"/>
      <c r="N15" s="249"/>
      <c r="O15" s="249"/>
      <c r="P15" s="249"/>
      <c r="Q15" s="250"/>
      <c r="R15" s="249"/>
      <c r="S15" s="254"/>
    </row>
    <row r="16" spans="1:19" x14ac:dyDescent="0.25">
      <c r="A16" s="237">
        <v>8</v>
      </c>
      <c r="B16" s="238" t="s">
        <v>75</v>
      </c>
      <c r="C16" s="238" t="s">
        <v>110</v>
      </c>
      <c r="D16" s="239" t="s">
        <v>19</v>
      </c>
      <c r="E16" s="238" t="s">
        <v>117</v>
      </c>
      <c r="F16" s="255" t="s">
        <v>118</v>
      </c>
      <c r="G16" s="255" t="s">
        <v>48</v>
      </c>
      <c r="H16" s="256" t="s">
        <v>79</v>
      </c>
      <c r="I16" s="256">
        <v>1</v>
      </c>
      <c r="J16" s="255">
        <v>0</v>
      </c>
      <c r="K16" s="257">
        <v>1</v>
      </c>
      <c r="L16" s="255">
        <v>0</v>
      </c>
      <c r="M16" s="257"/>
      <c r="N16" s="255"/>
      <c r="O16" s="255"/>
      <c r="P16" s="255"/>
      <c r="Q16" s="256"/>
      <c r="R16" s="255"/>
      <c r="S16" s="253"/>
    </row>
    <row r="17" spans="1:20" x14ac:dyDescent="0.25">
      <c r="A17" s="238">
        <v>9</v>
      </c>
      <c r="B17" s="255" t="s">
        <v>76</v>
      </c>
      <c r="C17" s="255" t="s">
        <v>110</v>
      </c>
      <c r="D17" s="256" t="s">
        <v>19</v>
      </c>
      <c r="E17" s="257" t="s">
        <v>117</v>
      </c>
      <c r="F17" s="238" t="s">
        <v>118</v>
      </c>
      <c r="G17" s="238" t="s">
        <v>48</v>
      </c>
      <c r="H17" s="239" t="s">
        <v>79</v>
      </c>
      <c r="I17" s="239">
        <v>1</v>
      </c>
      <c r="J17" s="238">
        <v>0</v>
      </c>
      <c r="K17" s="245">
        <v>1</v>
      </c>
      <c r="L17" s="238">
        <v>0</v>
      </c>
      <c r="M17" s="245"/>
      <c r="N17" s="238"/>
      <c r="O17" s="238"/>
      <c r="P17" s="238"/>
      <c r="Q17" s="239"/>
      <c r="R17" s="238"/>
      <c r="S17" s="247"/>
    </row>
    <row r="18" spans="1:20" x14ac:dyDescent="0.25">
      <c r="A18" s="258">
        <v>10</v>
      </c>
      <c r="B18" s="240" t="s">
        <v>122</v>
      </c>
      <c r="C18" s="240" t="s">
        <v>116</v>
      </c>
      <c r="D18" s="242" t="s">
        <v>19</v>
      </c>
      <c r="E18" s="257" t="s">
        <v>117</v>
      </c>
      <c r="F18" s="240" t="s">
        <v>118</v>
      </c>
      <c r="G18" s="240" t="s">
        <v>48</v>
      </c>
      <c r="H18" s="246">
        <v>30600</v>
      </c>
      <c r="I18" s="239">
        <v>1</v>
      </c>
      <c r="J18" s="238">
        <f t="shared" ref="J18:J21" si="2">H18*I18</f>
        <v>30600</v>
      </c>
      <c r="K18" s="245">
        <v>1</v>
      </c>
      <c r="L18" s="238">
        <f t="shared" ref="L18:L21" si="3">K18*H18</f>
        <v>30600</v>
      </c>
      <c r="M18" s="245"/>
      <c r="N18" s="238"/>
      <c r="O18" s="238"/>
      <c r="P18" s="238"/>
      <c r="Q18" s="239"/>
      <c r="R18" s="238"/>
      <c r="S18" s="247"/>
    </row>
    <row r="19" spans="1:20" x14ac:dyDescent="0.25">
      <c r="A19" s="237">
        <v>11</v>
      </c>
      <c r="B19" s="238" t="s">
        <v>58</v>
      </c>
      <c r="C19" s="238" t="s">
        <v>116</v>
      </c>
      <c r="D19" s="239" t="s">
        <v>19</v>
      </c>
      <c r="E19" s="245" t="s">
        <v>117</v>
      </c>
      <c r="F19" s="238" t="s">
        <v>118</v>
      </c>
      <c r="G19" s="238" t="s">
        <v>48</v>
      </c>
      <c r="H19" s="246">
        <v>7000</v>
      </c>
      <c r="I19" s="239">
        <v>1</v>
      </c>
      <c r="J19" s="238">
        <f t="shared" si="2"/>
        <v>7000</v>
      </c>
      <c r="K19" s="245">
        <v>1</v>
      </c>
      <c r="L19" s="238">
        <f t="shared" si="3"/>
        <v>7000</v>
      </c>
      <c r="M19" s="245"/>
      <c r="N19" s="238"/>
      <c r="O19" s="238"/>
      <c r="P19" s="238"/>
      <c r="Q19" s="239"/>
      <c r="R19" s="238"/>
      <c r="S19" s="247"/>
    </row>
    <row r="20" spans="1:20" x14ac:dyDescent="0.25">
      <c r="A20" s="237">
        <v>12</v>
      </c>
      <c r="B20" s="238" t="s">
        <v>123</v>
      </c>
      <c r="C20" s="238" t="s">
        <v>116</v>
      </c>
      <c r="D20" s="239" t="s">
        <v>19</v>
      </c>
      <c r="E20" s="239" t="s">
        <v>117</v>
      </c>
      <c r="F20" s="249" t="s">
        <v>118</v>
      </c>
      <c r="G20" s="249" t="s">
        <v>48</v>
      </c>
      <c r="H20" s="251">
        <v>3900</v>
      </c>
      <c r="I20" s="250">
        <v>1</v>
      </c>
      <c r="J20" s="249">
        <f t="shared" si="2"/>
        <v>3900</v>
      </c>
      <c r="K20" s="252">
        <v>1</v>
      </c>
      <c r="L20" s="249">
        <f t="shared" si="3"/>
        <v>3900</v>
      </c>
      <c r="M20" s="252"/>
      <c r="N20" s="249"/>
      <c r="O20" s="249"/>
      <c r="P20" s="249"/>
      <c r="Q20" s="250"/>
      <c r="R20" s="249"/>
      <c r="S20" s="259"/>
    </row>
    <row r="21" spans="1:20" ht="15.75" customHeight="1" x14ac:dyDescent="0.25">
      <c r="A21" s="260">
        <v>13</v>
      </c>
      <c r="B21" s="238" t="s">
        <v>124</v>
      </c>
      <c r="C21" s="238" t="s">
        <v>125</v>
      </c>
      <c r="D21" s="239" t="s">
        <v>19</v>
      </c>
      <c r="E21" s="245" t="s">
        <v>117</v>
      </c>
      <c r="F21" s="238" t="s">
        <v>118</v>
      </c>
      <c r="G21" s="238" t="s">
        <v>48</v>
      </c>
      <c r="H21" s="246">
        <v>550</v>
      </c>
      <c r="I21" s="239">
        <v>1</v>
      </c>
      <c r="J21" s="238">
        <f t="shared" si="2"/>
        <v>550</v>
      </c>
      <c r="K21" s="245">
        <v>1</v>
      </c>
      <c r="L21" s="238">
        <f t="shared" si="3"/>
        <v>550</v>
      </c>
      <c r="M21" s="245"/>
      <c r="N21" s="238"/>
      <c r="O21" s="238"/>
      <c r="P21" s="240"/>
      <c r="Q21" s="238"/>
      <c r="R21" s="238"/>
      <c r="S21" s="253"/>
    </row>
    <row r="22" spans="1:20" ht="15.75" customHeight="1" x14ac:dyDescent="0.25">
      <c r="A22" s="261" t="s">
        <v>60</v>
      </c>
      <c r="B22" s="255"/>
      <c r="C22" s="249"/>
      <c r="D22" s="249"/>
      <c r="E22" s="248"/>
      <c r="F22" s="249"/>
      <c r="G22" s="249"/>
      <c r="H22" s="250"/>
      <c r="I22" s="250"/>
      <c r="J22" s="262">
        <f>J9+J10+J11+J12+J13+J14+J15+J18+J19+J20+J21</f>
        <v>519050</v>
      </c>
      <c r="K22" s="249"/>
      <c r="L22" s="262">
        <f>L9+L10+L11+L12+L13+L14+L15+L18+L19+L20+L21</f>
        <v>519050</v>
      </c>
      <c r="M22" s="252"/>
      <c r="N22" s="249"/>
      <c r="O22" s="249"/>
      <c r="P22" s="238"/>
      <c r="Q22" s="250"/>
      <c r="R22" s="249"/>
      <c r="S22" s="259"/>
    </row>
    <row r="23" spans="1:20" ht="15.75" customHeight="1" x14ac:dyDescent="0.25">
      <c r="A23" s="263"/>
      <c r="B23" s="264"/>
      <c r="C23" s="264"/>
      <c r="D23" s="264"/>
      <c r="E23" s="264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4"/>
      <c r="S23" s="265"/>
      <c r="T23" s="265"/>
    </row>
    <row r="24" spans="1:20" ht="15.75" customHeight="1" x14ac:dyDescent="0.25">
      <c r="B24" s="321"/>
      <c r="C24" s="321"/>
      <c r="D24" s="321"/>
      <c r="E24" s="321"/>
      <c r="F24" s="266"/>
      <c r="G24" s="266"/>
      <c r="H24" s="266"/>
      <c r="I24" s="266"/>
      <c r="J24" s="266"/>
      <c r="K24" s="267"/>
      <c r="L24" s="266"/>
      <c r="M24" s="266"/>
      <c r="N24" s="266"/>
      <c r="O24" s="266"/>
      <c r="P24" s="265"/>
      <c r="Q24" s="265"/>
      <c r="S24" s="265"/>
    </row>
    <row r="25" spans="1:20" ht="15.75" customHeight="1" x14ac:dyDescent="0.25">
      <c r="C25" s="268"/>
      <c r="J25" s="267"/>
      <c r="K25" s="267"/>
      <c r="L25" s="267"/>
      <c r="M25" s="267"/>
      <c r="N25" s="267"/>
      <c r="O25" s="267"/>
    </row>
    <row r="26" spans="1:20" ht="15.75" customHeight="1" x14ac:dyDescent="0.25">
      <c r="B26" s="267"/>
      <c r="C26" s="267"/>
      <c r="D26" s="267"/>
      <c r="E26" s="267"/>
      <c r="F26" s="267"/>
      <c r="G26" s="267"/>
      <c r="H26" s="267"/>
      <c r="J26" s="267"/>
      <c r="K26" s="267"/>
      <c r="L26" s="267"/>
      <c r="M26" s="267"/>
      <c r="N26" s="267"/>
      <c r="O26" s="267"/>
    </row>
    <row r="27" spans="1:20" ht="15.75" customHeight="1" x14ac:dyDescent="0.25">
      <c r="B27" s="322"/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O27" s="322"/>
    </row>
    <row r="28" spans="1:20" ht="15.75" customHeight="1" x14ac:dyDescent="0.25"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67"/>
    </row>
    <row r="29" spans="1:20" ht="15.75" customHeight="1" x14ac:dyDescent="0.25"/>
    <row r="30" spans="1:20" ht="15.75" customHeight="1" x14ac:dyDescent="0.25"/>
    <row r="31" spans="1:20" ht="15.75" customHeight="1" x14ac:dyDescent="0.25"/>
    <row r="32" spans="1:2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">
    <mergeCell ref="A3:E3"/>
    <mergeCell ref="A6:A8"/>
    <mergeCell ref="B6:B8"/>
    <mergeCell ref="C6:C8"/>
    <mergeCell ref="S6:S8"/>
    <mergeCell ref="Q7:R7"/>
    <mergeCell ref="E6:E8"/>
    <mergeCell ref="F6:F8"/>
    <mergeCell ref="G6:G8"/>
    <mergeCell ref="H6:H8"/>
    <mergeCell ref="I6:J6"/>
    <mergeCell ref="K6:L6"/>
    <mergeCell ref="M6:N6"/>
    <mergeCell ref="O6:R6"/>
    <mergeCell ref="B24:C24"/>
    <mergeCell ref="D24:E24"/>
    <mergeCell ref="B27:O27"/>
    <mergeCell ref="D6:D8"/>
    <mergeCell ref="I7:I8"/>
    <mergeCell ref="J7:J8"/>
    <mergeCell ref="K7:K8"/>
    <mergeCell ref="L7:L8"/>
    <mergeCell ref="M7:M8"/>
    <mergeCell ref="N7:N8"/>
    <mergeCell ref="O7:P7"/>
  </mergeCells>
  <pageMargins left="0.7" right="0.7" top="0.75" bottom="0.75" header="0" footer="0"/>
  <pageSetup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2F2F2"/>
  </sheetPr>
  <dimension ref="A1:V1000"/>
  <sheetViews>
    <sheetView workbookViewId="0">
      <selection activeCell="C30" sqref="C30"/>
    </sheetView>
  </sheetViews>
  <sheetFormatPr defaultColWidth="14.42578125" defaultRowHeight="15" customHeight="1" x14ac:dyDescent="0.25"/>
  <cols>
    <col min="1" max="1" width="2.85546875" customWidth="1"/>
    <col min="2" max="2" width="14.28515625" customWidth="1"/>
    <col min="3" max="3" width="15.7109375" customWidth="1"/>
    <col min="4" max="4" width="13.140625" customWidth="1"/>
    <col min="5" max="5" width="9.140625" customWidth="1"/>
    <col min="6" max="6" width="8.5703125" customWidth="1"/>
    <col min="7" max="7" width="5.42578125" customWidth="1"/>
    <col min="8" max="8" width="11.28515625" customWidth="1"/>
    <col min="9" max="9" width="5" customWidth="1"/>
    <col min="10" max="10" width="8.28515625" customWidth="1"/>
    <col min="11" max="11" width="4.5703125" customWidth="1"/>
    <col min="12" max="12" width="9.85546875" customWidth="1"/>
    <col min="13" max="13" width="5.42578125" customWidth="1"/>
    <col min="14" max="14" width="7.140625" customWidth="1"/>
    <col min="15" max="15" width="5.85546875" customWidth="1"/>
    <col min="16" max="16" width="7.28515625" customWidth="1"/>
    <col min="17" max="17" width="6.140625" customWidth="1"/>
    <col min="18" max="18" width="6.28515625" customWidth="1"/>
    <col min="19" max="19" width="19.42578125" customWidth="1"/>
    <col min="20" max="26" width="8.7109375" customWidth="1"/>
  </cols>
  <sheetData>
    <row r="1" spans="1:22" ht="18.75" x14ac:dyDescent="0.3">
      <c r="B1" s="109" t="s">
        <v>168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22" ht="18.75" x14ac:dyDescent="0.3"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22" ht="15.75" x14ac:dyDescent="0.25">
      <c r="D3" s="288" t="s">
        <v>43</v>
      </c>
      <c r="E3" s="282"/>
      <c r="F3" s="282"/>
      <c r="G3" s="282"/>
      <c r="H3" s="282"/>
    </row>
    <row r="4" spans="1:22" x14ac:dyDescent="0.25">
      <c r="K4" s="18"/>
    </row>
    <row r="7" spans="1:22" ht="23.25" customHeight="1" x14ac:dyDescent="0.25">
      <c r="A7" s="284" t="s">
        <v>1</v>
      </c>
      <c r="B7" s="284" t="s">
        <v>2</v>
      </c>
      <c r="C7" s="284" t="s">
        <v>3</v>
      </c>
      <c r="D7" s="284" t="s">
        <v>4</v>
      </c>
      <c r="E7" s="276" t="s">
        <v>5</v>
      </c>
      <c r="F7" s="276" t="s">
        <v>44</v>
      </c>
      <c r="G7" s="276" t="s">
        <v>6</v>
      </c>
      <c r="H7" s="279" t="s">
        <v>7</v>
      </c>
      <c r="I7" s="274" t="s">
        <v>8</v>
      </c>
      <c r="J7" s="275"/>
      <c r="K7" s="280" t="s">
        <v>153</v>
      </c>
      <c r="L7" s="275"/>
      <c r="M7" s="274" t="s">
        <v>10</v>
      </c>
      <c r="N7" s="275"/>
      <c r="O7" s="285" t="s">
        <v>11</v>
      </c>
      <c r="P7" s="286"/>
      <c r="Q7" s="286"/>
      <c r="R7" s="275"/>
      <c r="S7" s="279" t="s">
        <v>12</v>
      </c>
    </row>
    <row r="8" spans="1:22" x14ac:dyDescent="0.25">
      <c r="A8" s="277"/>
      <c r="B8" s="277"/>
      <c r="C8" s="277"/>
      <c r="D8" s="277"/>
      <c r="E8" s="277"/>
      <c r="F8" s="277"/>
      <c r="G8" s="277"/>
      <c r="H8" s="277"/>
      <c r="I8" s="284" t="s">
        <v>13</v>
      </c>
      <c r="J8" s="284" t="s">
        <v>14</v>
      </c>
      <c r="K8" s="289" t="s">
        <v>13</v>
      </c>
      <c r="L8" s="284" t="s">
        <v>14</v>
      </c>
      <c r="M8" s="289" t="s">
        <v>13</v>
      </c>
      <c r="N8" s="284" t="s">
        <v>14</v>
      </c>
      <c r="O8" s="274" t="s">
        <v>15</v>
      </c>
      <c r="P8" s="275"/>
      <c r="Q8" s="274" t="s">
        <v>16</v>
      </c>
      <c r="R8" s="275"/>
      <c r="S8" s="277"/>
    </row>
    <row r="9" spans="1:22" x14ac:dyDescent="0.25">
      <c r="A9" s="278"/>
      <c r="B9" s="278"/>
      <c r="C9" s="278"/>
      <c r="D9" s="278"/>
      <c r="E9" s="278"/>
      <c r="F9" s="278"/>
      <c r="G9" s="278"/>
      <c r="H9" s="278"/>
      <c r="I9" s="278"/>
      <c r="J9" s="278"/>
      <c r="K9" s="290"/>
      <c r="L9" s="278"/>
      <c r="M9" s="290"/>
      <c r="N9" s="278"/>
      <c r="O9" s="2" t="s">
        <v>13</v>
      </c>
      <c r="P9" s="2" t="s">
        <v>14</v>
      </c>
      <c r="Q9" s="2" t="s">
        <v>13</v>
      </c>
      <c r="R9" s="2" t="s">
        <v>14</v>
      </c>
      <c r="S9" s="278"/>
    </row>
    <row r="10" spans="1:22" x14ac:dyDescent="0.25">
      <c r="A10" s="123">
        <v>1</v>
      </c>
      <c r="B10" s="136" t="s">
        <v>45</v>
      </c>
      <c r="C10" s="134" t="s">
        <v>18</v>
      </c>
      <c r="D10" s="134" t="s">
        <v>19</v>
      </c>
      <c r="E10" s="134" t="s">
        <v>46</v>
      </c>
      <c r="F10" s="134" t="s">
        <v>47</v>
      </c>
      <c r="G10" s="134" t="s">
        <v>48</v>
      </c>
      <c r="H10" s="168">
        <v>29040</v>
      </c>
      <c r="I10" s="134">
        <v>1</v>
      </c>
      <c r="J10" s="168">
        <f t="shared" ref="J10:J16" si="0">H10*I10</f>
        <v>29040</v>
      </c>
      <c r="K10" s="134">
        <v>0</v>
      </c>
      <c r="L10" s="134">
        <f>K10*J10</f>
        <v>0</v>
      </c>
      <c r="M10" s="137">
        <f>I10-K10</f>
        <v>1</v>
      </c>
      <c r="N10" s="134">
        <f>M10*H10</f>
        <v>29040</v>
      </c>
      <c r="O10" s="134"/>
      <c r="P10" s="134"/>
      <c r="Q10" s="134"/>
      <c r="R10" s="134"/>
      <c r="S10" s="136"/>
    </row>
    <row r="11" spans="1:22" x14ac:dyDescent="0.25">
      <c r="A11" s="3">
        <v>2</v>
      </c>
      <c r="B11" s="133" t="s">
        <v>49</v>
      </c>
      <c r="C11" s="132" t="s">
        <v>18</v>
      </c>
      <c r="D11" s="132" t="s">
        <v>19</v>
      </c>
      <c r="E11" s="132" t="s">
        <v>46</v>
      </c>
      <c r="F11" s="132" t="s">
        <v>47</v>
      </c>
      <c r="G11" s="132" t="s">
        <v>48</v>
      </c>
      <c r="H11" s="169">
        <v>11880</v>
      </c>
      <c r="I11" s="132">
        <v>5</v>
      </c>
      <c r="J11" s="169">
        <f t="shared" si="0"/>
        <v>59400</v>
      </c>
      <c r="K11" s="132">
        <v>3</v>
      </c>
      <c r="L11" s="134">
        <f>H11*I11</f>
        <v>59400</v>
      </c>
      <c r="M11" s="137">
        <f t="shared" ref="M11:M19" si="1">I11-K11</f>
        <v>2</v>
      </c>
      <c r="N11" s="134">
        <f t="shared" ref="N11:N19" si="2">M11*H11</f>
        <v>23760</v>
      </c>
      <c r="O11" s="132"/>
      <c r="P11" s="132"/>
      <c r="Q11" s="132"/>
      <c r="R11" s="132"/>
      <c r="S11" s="133"/>
    </row>
    <row r="12" spans="1:22" x14ac:dyDescent="0.25">
      <c r="A12" s="117">
        <v>3</v>
      </c>
      <c r="B12" s="141" t="s">
        <v>50</v>
      </c>
      <c r="C12" s="140" t="s">
        <v>18</v>
      </c>
      <c r="D12" s="140" t="s">
        <v>19</v>
      </c>
      <c r="E12" s="140" t="s">
        <v>46</v>
      </c>
      <c r="F12" s="140" t="s">
        <v>47</v>
      </c>
      <c r="G12" s="140" t="s">
        <v>48</v>
      </c>
      <c r="H12" s="170">
        <v>17160</v>
      </c>
      <c r="I12" s="140">
        <v>5</v>
      </c>
      <c r="J12" s="170">
        <f t="shared" si="0"/>
        <v>85800</v>
      </c>
      <c r="K12" s="140">
        <v>3</v>
      </c>
      <c r="L12" s="134">
        <f t="shared" ref="L12:L13" si="3">K12*H12</f>
        <v>51480</v>
      </c>
      <c r="M12" s="137">
        <f t="shared" si="1"/>
        <v>2</v>
      </c>
      <c r="N12" s="134">
        <f t="shared" si="2"/>
        <v>34320</v>
      </c>
      <c r="O12" s="140"/>
      <c r="P12" s="140"/>
      <c r="Q12" s="140"/>
      <c r="R12" s="140"/>
      <c r="S12" s="141"/>
    </row>
    <row r="13" spans="1:22" x14ac:dyDescent="0.25">
      <c r="A13" s="117">
        <v>4</v>
      </c>
      <c r="B13" s="141" t="s">
        <v>51</v>
      </c>
      <c r="C13" s="140" t="s">
        <v>18</v>
      </c>
      <c r="D13" s="140" t="s">
        <v>19</v>
      </c>
      <c r="E13" s="140" t="s">
        <v>46</v>
      </c>
      <c r="F13" s="140" t="s">
        <v>47</v>
      </c>
      <c r="G13" s="140" t="s">
        <v>48</v>
      </c>
      <c r="H13" s="170">
        <v>11880</v>
      </c>
      <c r="I13" s="140">
        <v>5</v>
      </c>
      <c r="J13" s="170">
        <f t="shared" si="0"/>
        <v>59400</v>
      </c>
      <c r="K13" s="140">
        <v>4</v>
      </c>
      <c r="L13" s="134">
        <f t="shared" si="3"/>
        <v>47520</v>
      </c>
      <c r="M13" s="137">
        <f t="shared" si="1"/>
        <v>1</v>
      </c>
      <c r="N13" s="134">
        <f t="shared" si="2"/>
        <v>11880</v>
      </c>
      <c r="O13" s="140"/>
      <c r="P13" s="140"/>
      <c r="Q13" s="140"/>
      <c r="R13" s="140"/>
      <c r="S13" s="141"/>
    </row>
    <row r="14" spans="1:22" x14ac:dyDescent="0.25">
      <c r="A14" s="117">
        <v>5</v>
      </c>
      <c r="B14" s="141" t="s">
        <v>52</v>
      </c>
      <c r="C14" s="140" t="s">
        <v>18</v>
      </c>
      <c r="D14" s="140" t="s">
        <v>19</v>
      </c>
      <c r="E14" s="140" t="s">
        <v>46</v>
      </c>
      <c r="F14" s="140" t="s">
        <v>47</v>
      </c>
      <c r="G14" s="140" t="s">
        <v>48</v>
      </c>
      <c r="H14" s="170">
        <v>2904</v>
      </c>
      <c r="I14" s="140">
        <v>2</v>
      </c>
      <c r="J14" s="170">
        <f t="shared" si="0"/>
        <v>5808</v>
      </c>
      <c r="K14" s="140">
        <v>2</v>
      </c>
      <c r="L14" s="134">
        <f t="shared" ref="L14:L15" si="4">K14*J14</f>
        <v>11616</v>
      </c>
      <c r="M14" s="137">
        <f t="shared" si="1"/>
        <v>0</v>
      </c>
      <c r="N14" s="134">
        <f t="shared" si="2"/>
        <v>0</v>
      </c>
      <c r="O14" s="140"/>
      <c r="P14" s="140"/>
      <c r="Q14" s="140"/>
      <c r="R14" s="140"/>
      <c r="S14" s="141"/>
      <c r="T14" s="31"/>
      <c r="U14" s="31"/>
      <c r="V14" s="31"/>
    </row>
    <row r="15" spans="1:22" x14ac:dyDescent="0.25">
      <c r="A15" s="129">
        <v>6</v>
      </c>
      <c r="B15" s="145" t="s">
        <v>53</v>
      </c>
      <c r="C15" s="132" t="s">
        <v>18</v>
      </c>
      <c r="D15" s="144" t="s">
        <v>19</v>
      </c>
      <c r="E15" s="132" t="s">
        <v>46</v>
      </c>
      <c r="F15" s="132" t="s">
        <v>47</v>
      </c>
      <c r="G15" s="144" t="s">
        <v>48</v>
      </c>
      <c r="H15" s="180">
        <v>63600</v>
      </c>
      <c r="I15" s="132">
        <v>1</v>
      </c>
      <c r="J15" s="144">
        <f t="shared" si="0"/>
        <v>63600</v>
      </c>
      <c r="K15" s="144">
        <v>1</v>
      </c>
      <c r="L15" s="132">
        <f t="shared" si="4"/>
        <v>63600</v>
      </c>
      <c r="M15" s="137">
        <f t="shared" si="1"/>
        <v>0</v>
      </c>
      <c r="N15" s="134">
        <f t="shared" si="2"/>
        <v>0</v>
      </c>
      <c r="O15" s="132"/>
      <c r="P15" s="144"/>
      <c r="Q15" s="132"/>
      <c r="R15" s="132"/>
      <c r="S15" s="132"/>
      <c r="T15" s="35"/>
      <c r="U15" s="31"/>
      <c r="V15" s="31"/>
    </row>
    <row r="16" spans="1:22" x14ac:dyDescent="0.25">
      <c r="A16" s="123">
        <v>7</v>
      </c>
      <c r="B16" s="132" t="s">
        <v>54</v>
      </c>
      <c r="C16" s="144" t="s">
        <v>55</v>
      </c>
      <c r="D16" s="144" t="s">
        <v>19</v>
      </c>
      <c r="E16" s="132" t="s">
        <v>46</v>
      </c>
      <c r="F16" s="144" t="s">
        <v>56</v>
      </c>
      <c r="G16" s="132" t="s">
        <v>48</v>
      </c>
      <c r="H16" s="169">
        <v>57000</v>
      </c>
      <c r="I16" s="144">
        <v>4</v>
      </c>
      <c r="J16" s="144">
        <f t="shared" si="0"/>
        <v>228000</v>
      </c>
      <c r="K16" s="132">
        <v>4</v>
      </c>
      <c r="L16" s="144">
        <f>K16*H16</f>
        <v>228000</v>
      </c>
      <c r="M16" s="137">
        <f t="shared" si="1"/>
        <v>0</v>
      </c>
      <c r="N16" s="134">
        <f t="shared" si="2"/>
        <v>0</v>
      </c>
      <c r="O16" s="140"/>
      <c r="P16" s="134"/>
      <c r="Q16" s="144"/>
      <c r="R16" s="144"/>
      <c r="S16" s="132"/>
    </row>
    <row r="17" spans="1:19" x14ac:dyDescent="0.25">
      <c r="A17" s="123">
        <v>8</v>
      </c>
      <c r="B17" s="132" t="s">
        <v>57</v>
      </c>
      <c r="C17" s="132" t="s">
        <v>55</v>
      </c>
      <c r="D17" s="144" t="s">
        <v>19</v>
      </c>
      <c r="E17" s="132" t="s">
        <v>46</v>
      </c>
      <c r="F17" s="134" t="s">
        <v>56</v>
      </c>
      <c r="G17" s="144" t="s">
        <v>48</v>
      </c>
      <c r="H17" s="180">
        <v>58500</v>
      </c>
      <c r="I17" s="134">
        <v>2</v>
      </c>
      <c r="J17" s="140">
        <f>I17*H17</f>
        <v>117000</v>
      </c>
      <c r="K17" s="132">
        <v>2</v>
      </c>
      <c r="L17" s="134">
        <f t="shared" ref="L17:L19" si="5">K17*J17</f>
        <v>234000</v>
      </c>
      <c r="M17" s="137">
        <f t="shared" si="1"/>
        <v>0</v>
      </c>
      <c r="N17" s="134">
        <f t="shared" si="2"/>
        <v>0</v>
      </c>
      <c r="O17" s="140"/>
      <c r="P17" s="134"/>
      <c r="Q17" s="132"/>
      <c r="R17" s="134"/>
      <c r="S17" s="140"/>
    </row>
    <row r="18" spans="1:19" x14ac:dyDescent="0.25">
      <c r="A18" s="123">
        <v>9</v>
      </c>
      <c r="B18" s="132" t="s">
        <v>58</v>
      </c>
      <c r="C18" s="144" t="s">
        <v>18</v>
      </c>
      <c r="D18" s="144" t="s">
        <v>19</v>
      </c>
      <c r="E18" s="132" t="s">
        <v>46</v>
      </c>
      <c r="F18" s="134" t="s">
        <v>56</v>
      </c>
      <c r="G18" s="132" t="s">
        <v>48</v>
      </c>
      <c r="H18" s="169">
        <v>5000</v>
      </c>
      <c r="I18" s="134">
        <v>1</v>
      </c>
      <c r="J18" s="144">
        <f t="shared" ref="J18:J19" si="6">H18*I18</f>
        <v>5000</v>
      </c>
      <c r="K18" s="144">
        <v>1</v>
      </c>
      <c r="L18" s="134">
        <f t="shared" si="5"/>
        <v>5000</v>
      </c>
      <c r="M18" s="137">
        <f t="shared" si="1"/>
        <v>0</v>
      </c>
      <c r="N18" s="134">
        <f t="shared" si="2"/>
        <v>0</v>
      </c>
      <c r="O18" s="140"/>
      <c r="P18" s="134"/>
      <c r="Q18" s="140"/>
      <c r="R18" s="132"/>
      <c r="S18" s="140"/>
    </row>
    <row r="19" spans="1:19" x14ac:dyDescent="0.25">
      <c r="A19" s="3">
        <v>10</v>
      </c>
      <c r="B19" s="132" t="s">
        <v>59</v>
      </c>
      <c r="C19" s="132" t="s">
        <v>18</v>
      </c>
      <c r="D19" s="140" t="s">
        <v>19</v>
      </c>
      <c r="E19" s="144" t="s">
        <v>46</v>
      </c>
      <c r="F19" s="132" t="s">
        <v>47</v>
      </c>
      <c r="G19" s="132" t="s">
        <v>48</v>
      </c>
      <c r="H19" s="180">
        <v>3000</v>
      </c>
      <c r="I19" s="134">
        <v>3</v>
      </c>
      <c r="J19" s="132">
        <f t="shared" si="6"/>
        <v>9000</v>
      </c>
      <c r="K19" s="132">
        <v>3</v>
      </c>
      <c r="L19" s="132">
        <f t="shared" si="5"/>
        <v>27000</v>
      </c>
      <c r="M19" s="137">
        <f t="shared" si="1"/>
        <v>0</v>
      </c>
      <c r="N19" s="134">
        <f t="shared" si="2"/>
        <v>0</v>
      </c>
      <c r="O19" s="140"/>
      <c r="P19" s="132"/>
      <c r="Q19" s="144"/>
      <c r="R19" s="144"/>
      <c r="S19" s="140"/>
    </row>
    <row r="20" spans="1:19" x14ac:dyDescent="0.25">
      <c r="A20" s="131" t="s">
        <v>60</v>
      </c>
      <c r="B20" s="132"/>
      <c r="C20" s="140"/>
      <c r="D20" s="140"/>
      <c r="E20" s="132"/>
      <c r="F20" s="140"/>
      <c r="G20" s="140"/>
      <c r="H20" s="169"/>
      <c r="I20" s="132"/>
      <c r="J20" s="172">
        <f>J10+J11+J12+J13+J14+J15+J16+J17+J18+J19</f>
        <v>662048</v>
      </c>
      <c r="K20" s="170"/>
      <c r="L20" s="171">
        <f>L10+L11+L12+L13+L14+L15+L16+L17+L18+L19</f>
        <v>727616</v>
      </c>
      <c r="M20" s="171"/>
      <c r="N20" s="171">
        <f t="shared" ref="N20" si="7">N10+N11+N12+N13+N14+N15+N16+N17+N18+N19</f>
        <v>99000</v>
      </c>
      <c r="O20" s="140"/>
      <c r="P20" s="132"/>
      <c r="Q20" s="132"/>
      <c r="R20" s="132"/>
      <c r="S20" s="140"/>
    </row>
    <row r="21" spans="1:19" ht="15.75" customHeight="1" x14ac:dyDescent="0.25">
      <c r="A21" s="287"/>
      <c r="B21" s="287"/>
      <c r="C21" s="287"/>
      <c r="D21" s="287"/>
      <c r="E21" s="287"/>
      <c r="F21" s="58"/>
    </row>
    <row r="22" spans="1:19" ht="15.75" customHeight="1" x14ac:dyDescent="0.25"/>
    <row r="23" spans="1:19" ht="15.75" customHeight="1" x14ac:dyDescent="0.25">
      <c r="B23" s="57"/>
    </row>
    <row r="24" spans="1:19" ht="15.75" customHeight="1" x14ac:dyDescent="0.25">
      <c r="A24" s="59"/>
      <c r="B24" s="59"/>
      <c r="C24" s="59"/>
      <c r="D24" s="59"/>
      <c r="E24" s="59"/>
      <c r="F24" s="59"/>
      <c r="G24" s="59"/>
    </row>
    <row r="25" spans="1:19" ht="15.75" customHeight="1" x14ac:dyDescent="0.25"/>
    <row r="26" spans="1:19" ht="15.75" customHeight="1" x14ac:dyDescent="0.25"/>
    <row r="27" spans="1:19" ht="15.75" customHeight="1" x14ac:dyDescent="0.25"/>
    <row r="28" spans="1:19" ht="15.75" customHeight="1" x14ac:dyDescent="0.25"/>
    <row r="29" spans="1:19" ht="15.75" customHeight="1" x14ac:dyDescent="0.25"/>
    <row r="30" spans="1:19" ht="15.75" customHeight="1" x14ac:dyDescent="0.25"/>
    <row r="31" spans="1:19" ht="15.75" customHeight="1" x14ac:dyDescent="0.25"/>
    <row r="32" spans="1:1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4">
    <mergeCell ref="D3:H3"/>
    <mergeCell ref="M8:M9"/>
    <mergeCell ref="N8:N9"/>
    <mergeCell ref="O8:P8"/>
    <mergeCell ref="S7:S9"/>
    <mergeCell ref="Q8:R8"/>
    <mergeCell ref="E7:E9"/>
    <mergeCell ref="F7:F9"/>
    <mergeCell ref="G7:G9"/>
    <mergeCell ref="H7:H9"/>
    <mergeCell ref="I7:J7"/>
    <mergeCell ref="K7:L7"/>
    <mergeCell ref="M7:N7"/>
    <mergeCell ref="O7:R7"/>
    <mergeCell ref="J8:J9"/>
    <mergeCell ref="K8:K9"/>
    <mergeCell ref="L8:L9"/>
    <mergeCell ref="A21:C21"/>
    <mergeCell ref="D21:E21"/>
    <mergeCell ref="D7:D9"/>
    <mergeCell ref="I8:I9"/>
    <mergeCell ref="A7:A9"/>
    <mergeCell ref="B7:B9"/>
    <mergeCell ref="C7:C9"/>
  </mergeCells>
  <pageMargins left="0.7" right="0.7" top="0.75" bottom="0.75" header="0" footer="0"/>
  <pageSetup scale="7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1000"/>
  <sheetViews>
    <sheetView workbookViewId="0">
      <selection activeCell="A18" sqref="A18:XFD22"/>
    </sheetView>
  </sheetViews>
  <sheetFormatPr defaultColWidth="14.42578125" defaultRowHeight="15" customHeight="1" x14ac:dyDescent="0.25"/>
  <cols>
    <col min="1" max="1" width="3.28515625" customWidth="1"/>
    <col min="2" max="2" width="16.7109375" customWidth="1"/>
    <col min="3" max="3" width="18.7109375" customWidth="1"/>
    <col min="4" max="4" width="13.7109375" customWidth="1"/>
    <col min="5" max="5" width="15.5703125" customWidth="1"/>
    <col min="6" max="6" width="9.42578125" customWidth="1"/>
    <col min="7" max="7" width="5.85546875" customWidth="1"/>
    <col min="8" max="8" width="10.28515625" customWidth="1"/>
    <col min="9" max="9" width="5.5703125" customWidth="1"/>
    <col min="10" max="10" width="5.85546875" customWidth="1"/>
    <col min="11" max="11" width="6.5703125" customWidth="1"/>
    <col min="12" max="12" width="11" customWidth="1"/>
    <col min="13" max="13" width="6" customWidth="1"/>
    <col min="14" max="14" width="6.42578125" customWidth="1"/>
    <col min="15" max="15" width="5" customWidth="1"/>
    <col min="16" max="16" width="6.85546875" customWidth="1"/>
    <col min="17" max="17" width="5.140625" customWidth="1"/>
    <col min="18" max="18" width="7.28515625" customWidth="1"/>
    <col min="19" max="19" width="15.5703125" customWidth="1"/>
    <col min="20" max="26" width="8.7109375" customWidth="1"/>
  </cols>
  <sheetData>
    <row r="1" spans="1:19" ht="18.75" x14ac:dyDescent="0.3">
      <c r="E1" s="109" t="s">
        <v>168</v>
      </c>
    </row>
    <row r="2" spans="1:19" ht="18.75" x14ac:dyDescent="0.3">
      <c r="E2" s="110" t="s">
        <v>0</v>
      </c>
    </row>
    <row r="3" spans="1:19" x14ac:dyDescent="0.25">
      <c r="C3" s="299" t="s">
        <v>126</v>
      </c>
      <c r="D3" s="282"/>
      <c r="E3" s="282"/>
      <c r="F3" s="282"/>
      <c r="G3" s="282"/>
      <c r="H3" s="55"/>
    </row>
    <row r="6" spans="1:19" ht="23.25" customHeight="1" x14ac:dyDescent="0.25">
      <c r="A6" s="284" t="s">
        <v>1</v>
      </c>
      <c r="B6" s="284" t="s">
        <v>2</v>
      </c>
      <c r="C6" s="284" t="s">
        <v>3</v>
      </c>
      <c r="D6" s="284" t="s">
        <v>4</v>
      </c>
      <c r="E6" s="276" t="s">
        <v>5</v>
      </c>
      <c r="F6" s="276" t="s">
        <v>44</v>
      </c>
      <c r="G6" s="316" t="s">
        <v>6</v>
      </c>
      <c r="H6" s="279" t="s">
        <v>7</v>
      </c>
      <c r="I6" s="274" t="s">
        <v>8</v>
      </c>
      <c r="J6" s="275"/>
      <c r="K6" s="336" t="s">
        <v>9</v>
      </c>
      <c r="L6" s="275"/>
      <c r="M6" s="274" t="s">
        <v>10</v>
      </c>
      <c r="N6" s="275"/>
      <c r="O6" s="285" t="s">
        <v>11</v>
      </c>
      <c r="P6" s="286"/>
      <c r="Q6" s="286"/>
      <c r="R6" s="275"/>
      <c r="S6" s="279" t="s">
        <v>12</v>
      </c>
    </row>
    <row r="7" spans="1:19" ht="25.5" customHeight="1" x14ac:dyDescent="0.25">
      <c r="A7" s="277"/>
      <c r="B7" s="277"/>
      <c r="C7" s="277"/>
      <c r="D7" s="277"/>
      <c r="E7" s="277"/>
      <c r="F7" s="277"/>
      <c r="G7" s="317"/>
      <c r="H7" s="277"/>
      <c r="I7" s="284" t="s">
        <v>13</v>
      </c>
      <c r="J7" s="284" t="s">
        <v>14</v>
      </c>
      <c r="K7" s="289" t="s">
        <v>13</v>
      </c>
      <c r="L7" s="284" t="s">
        <v>14</v>
      </c>
      <c r="M7" s="284" t="s">
        <v>13</v>
      </c>
      <c r="N7" s="284" t="s">
        <v>14</v>
      </c>
      <c r="O7" s="274" t="s">
        <v>15</v>
      </c>
      <c r="P7" s="275"/>
      <c r="Q7" s="274" t="s">
        <v>16</v>
      </c>
      <c r="R7" s="275"/>
      <c r="S7" s="277"/>
    </row>
    <row r="8" spans="1:19" x14ac:dyDescent="0.25">
      <c r="A8" s="278"/>
      <c r="B8" s="278"/>
      <c r="C8" s="278"/>
      <c r="D8" s="278"/>
      <c r="E8" s="278"/>
      <c r="F8" s="278"/>
      <c r="G8" s="318"/>
      <c r="H8" s="278"/>
      <c r="I8" s="278"/>
      <c r="J8" s="278"/>
      <c r="K8" s="290"/>
      <c r="L8" s="278"/>
      <c r="M8" s="278"/>
      <c r="N8" s="278"/>
      <c r="O8" s="2" t="s">
        <v>13</v>
      </c>
      <c r="P8" s="2" t="s">
        <v>14</v>
      </c>
      <c r="Q8" s="2" t="s">
        <v>13</v>
      </c>
      <c r="R8" s="2" t="s">
        <v>14</v>
      </c>
      <c r="S8" s="278"/>
    </row>
    <row r="9" spans="1:19" x14ac:dyDescent="0.25">
      <c r="A9" s="19">
        <v>1</v>
      </c>
      <c r="B9" s="19" t="s">
        <v>64</v>
      </c>
      <c r="C9" s="22" t="s">
        <v>18</v>
      </c>
      <c r="D9" s="19" t="s">
        <v>19</v>
      </c>
      <c r="E9" s="20" t="s">
        <v>127</v>
      </c>
      <c r="F9" s="19" t="s">
        <v>128</v>
      </c>
      <c r="G9" s="22" t="s">
        <v>48</v>
      </c>
      <c r="H9" s="41">
        <v>17160</v>
      </c>
      <c r="I9" s="19">
        <v>1</v>
      </c>
      <c r="J9" s="20">
        <f t="shared" ref="J9:J11" si="0">H9*I9</f>
        <v>17160</v>
      </c>
      <c r="K9" s="22">
        <v>1</v>
      </c>
      <c r="L9" s="19">
        <f t="shared" ref="L9:L11" si="1">H9*I9</f>
        <v>17160</v>
      </c>
      <c r="M9" s="22"/>
      <c r="N9" s="19"/>
      <c r="O9" s="19"/>
      <c r="P9" s="20"/>
      <c r="Q9" s="22"/>
      <c r="R9" s="19"/>
      <c r="S9" s="20"/>
    </row>
    <row r="10" spans="1:19" x14ac:dyDescent="0.25">
      <c r="A10" s="23">
        <v>2</v>
      </c>
      <c r="B10" s="23" t="s">
        <v>51</v>
      </c>
      <c r="C10" s="26" t="s">
        <v>18</v>
      </c>
      <c r="D10" s="23" t="s">
        <v>19</v>
      </c>
      <c r="E10" s="24" t="s">
        <v>127</v>
      </c>
      <c r="F10" s="23" t="s">
        <v>128</v>
      </c>
      <c r="G10" s="26" t="s">
        <v>48</v>
      </c>
      <c r="H10" s="19">
        <f>11880</f>
        <v>11880</v>
      </c>
      <c r="I10" s="23">
        <v>1</v>
      </c>
      <c r="J10" s="20">
        <f t="shared" si="0"/>
        <v>11880</v>
      </c>
      <c r="K10" s="26">
        <v>1</v>
      </c>
      <c r="L10" s="19">
        <f t="shared" si="1"/>
        <v>11880</v>
      </c>
      <c r="M10" s="26"/>
      <c r="N10" s="23"/>
      <c r="O10" s="23"/>
      <c r="P10" s="24"/>
      <c r="Q10" s="26"/>
      <c r="R10" s="23"/>
      <c r="S10" s="24"/>
    </row>
    <row r="11" spans="1:19" x14ac:dyDescent="0.25">
      <c r="A11" s="32">
        <v>3</v>
      </c>
      <c r="B11" s="32" t="s">
        <v>82</v>
      </c>
      <c r="C11" s="31" t="s">
        <v>18</v>
      </c>
      <c r="D11" s="32" t="s">
        <v>19</v>
      </c>
      <c r="E11" s="33" t="s">
        <v>127</v>
      </c>
      <c r="F11" s="32" t="s">
        <v>128</v>
      </c>
      <c r="G11" s="31" t="s">
        <v>48</v>
      </c>
      <c r="H11" s="25">
        <v>11880</v>
      </c>
      <c r="I11" s="32">
        <v>1</v>
      </c>
      <c r="J11" s="20">
        <f t="shared" si="0"/>
        <v>11880</v>
      </c>
      <c r="K11" s="31">
        <v>1</v>
      </c>
      <c r="L11" s="19">
        <f t="shared" si="1"/>
        <v>11880</v>
      </c>
      <c r="M11" s="31"/>
      <c r="N11" s="32"/>
      <c r="O11" s="32"/>
      <c r="P11" s="33"/>
      <c r="Q11" s="31"/>
      <c r="R11" s="32"/>
      <c r="S11" s="33"/>
    </row>
    <row r="12" spans="1:19" x14ac:dyDescent="0.25">
      <c r="A12" s="23">
        <v>4</v>
      </c>
      <c r="B12" s="23" t="s">
        <v>120</v>
      </c>
      <c r="C12" s="26" t="s">
        <v>18</v>
      </c>
      <c r="D12" s="23" t="s">
        <v>19</v>
      </c>
      <c r="E12" s="24" t="s">
        <v>127</v>
      </c>
      <c r="F12" s="23" t="s">
        <v>128</v>
      </c>
      <c r="G12" s="26" t="s">
        <v>48</v>
      </c>
      <c r="H12" s="40" t="s">
        <v>79</v>
      </c>
      <c r="I12" s="23">
        <v>1</v>
      </c>
      <c r="J12" s="20">
        <v>0</v>
      </c>
      <c r="K12" s="26">
        <v>1</v>
      </c>
      <c r="L12" s="19">
        <v>0</v>
      </c>
      <c r="M12" s="26"/>
      <c r="N12" s="23"/>
      <c r="O12" s="23"/>
      <c r="P12" s="24"/>
      <c r="Q12" s="26"/>
      <c r="R12" s="23"/>
      <c r="S12" s="24"/>
    </row>
    <row r="13" spans="1:19" x14ac:dyDescent="0.25">
      <c r="A13" s="32">
        <v>5</v>
      </c>
      <c r="B13" s="32" t="s">
        <v>75</v>
      </c>
      <c r="C13" s="31" t="s">
        <v>55</v>
      </c>
      <c r="D13" s="32" t="s">
        <v>19</v>
      </c>
      <c r="E13" s="33" t="s">
        <v>127</v>
      </c>
      <c r="F13" s="32" t="s">
        <v>128</v>
      </c>
      <c r="G13" s="31" t="s">
        <v>48</v>
      </c>
      <c r="H13" s="29">
        <v>22100</v>
      </c>
      <c r="I13" s="32">
        <v>1</v>
      </c>
      <c r="J13" s="20">
        <f>H13*I13</f>
        <v>22100</v>
      </c>
      <c r="K13" s="31">
        <v>1</v>
      </c>
      <c r="L13" s="19">
        <f>H13*I13</f>
        <v>22100</v>
      </c>
      <c r="M13" s="31"/>
      <c r="N13" s="32"/>
      <c r="O13" s="32"/>
      <c r="P13" s="33"/>
      <c r="Q13" s="31"/>
      <c r="R13" s="32"/>
      <c r="S13" s="33"/>
    </row>
    <row r="14" spans="1:19" x14ac:dyDescent="0.25">
      <c r="A14" s="23">
        <v>6</v>
      </c>
      <c r="B14" s="23" t="s">
        <v>76</v>
      </c>
      <c r="C14" s="26" t="s">
        <v>55</v>
      </c>
      <c r="D14" s="23" t="s">
        <v>19</v>
      </c>
      <c r="E14" s="24" t="s">
        <v>127</v>
      </c>
      <c r="F14" s="23" t="s">
        <v>128</v>
      </c>
      <c r="G14" s="26" t="s">
        <v>48</v>
      </c>
      <c r="H14" s="40" t="s">
        <v>79</v>
      </c>
      <c r="I14" s="23">
        <v>1</v>
      </c>
      <c r="J14" s="20">
        <v>0</v>
      </c>
      <c r="K14" s="26">
        <v>1</v>
      </c>
      <c r="L14" s="19">
        <v>0</v>
      </c>
      <c r="M14" s="26"/>
      <c r="N14" s="23"/>
      <c r="O14" s="23"/>
      <c r="P14" s="24"/>
      <c r="Q14" s="26"/>
      <c r="R14" s="23"/>
      <c r="S14" s="24"/>
    </row>
    <row r="15" spans="1:19" x14ac:dyDescent="0.25">
      <c r="A15" s="23">
        <v>7</v>
      </c>
      <c r="B15" s="23" t="s">
        <v>53</v>
      </c>
      <c r="C15" s="26" t="s">
        <v>18</v>
      </c>
      <c r="D15" s="23" t="s">
        <v>19</v>
      </c>
      <c r="E15" s="24" t="s">
        <v>127</v>
      </c>
      <c r="F15" s="23" t="s">
        <v>128</v>
      </c>
      <c r="G15" s="26" t="s">
        <v>48</v>
      </c>
      <c r="H15" s="25">
        <v>30000</v>
      </c>
      <c r="I15" s="23">
        <v>1</v>
      </c>
      <c r="J15" s="23">
        <f>H15*I15</f>
        <v>30000</v>
      </c>
      <c r="K15" s="26">
        <v>1</v>
      </c>
      <c r="L15" s="157">
        <f>H15*I15</f>
        <v>30000</v>
      </c>
      <c r="M15" s="26"/>
      <c r="N15" s="23"/>
      <c r="O15" s="23"/>
      <c r="P15" s="24"/>
      <c r="Q15" s="26"/>
      <c r="R15" s="23"/>
      <c r="S15" s="24"/>
    </row>
    <row r="16" spans="1:19" x14ac:dyDescent="0.25">
      <c r="A16" s="36" t="s">
        <v>60</v>
      </c>
      <c r="B16" s="27"/>
      <c r="C16" s="30"/>
      <c r="D16" s="27"/>
      <c r="E16" s="28"/>
      <c r="F16" s="27"/>
      <c r="G16" s="30"/>
      <c r="H16" s="38"/>
      <c r="I16" s="27"/>
      <c r="J16" s="51">
        <f>J9+J10+J11+J12+J13+J14+J15</f>
        <v>93020</v>
      </c>
      <c r="K16" s="51"/>
      <c r="L16" s="51">
        <f>L9+L10+L11+L12+L13+L14+L15</f>
        <v>93020</v>
      </c>
      <c r="M16" s="51"/>
      <c r="N16" s="27"/>
      <c r="O16" s="27"/>
      <c r="P16" s="28"/>
      <c r="Q16" s="30"/>
      <c r="R16" s="27"/>
      <c r="S16" s="28"/>
    </row>
    <row r="17" spans="2:17" x14ac:dyDescent="0.25">
      <c r="G17" s="22"/>
    </row>
    <row r="18" spans="2:17" ht="15" customHeight="1" x14ac:dyDescent="0.25">
      <c r="B18" s="291"/>
      <c r="C18" s="291"/>
      <c r="D18" s="291"/>
      <c r="E18" s="291"/>
    </row>
    <row r="20" spans="2:17" ht="15" customHeight="1" x14ac:dyDescent="0.25">
      <c r="B20" s="59"/>
    </row>
    <row r="21" spans="2:17" ht="15.75" customHeight="1" x14ac:dyDescent="0.25"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</row>
    <row r="22" spans="2:17" ht="15.75" customHeight="1" x14ac:dyDescent="0.25"/>
    <row r="23" spans="2:17" ht="15.75" customHeight="1" x14ac:dyDescent="0.25"/>
    <row r="24" spans="2:17" ht="15.75" customHeight="1" x14ac:dyDescent="0.25"/>
    <row r="25" spans="2:17" ht="15.75" customHeight="1" x14ac:dyDescent="0.25"/>
    <row r="26" spans="2:17" ht="15.75" customHeight="1" x14ac:dyDescent="0.25"/>
    <row r="27" spans="2:17" ht="15.75" customHeight="1" x14ac:dyDescent="0.25"/>
    <row r="28" spans="2:17" ht="15.75" customHeight="1" x14ac:dyDescent="0.25"/>
    <row r="29" spans="2:17" ht="15.75" customHeight="1" x14ac:dyDescent="0.25"/>
    <row r="30" spans="2:17" ht="15.75" customHeight="1" x14ac:dyDescent="0.25"/>
    <row r="31" spans="2:17" ht="15.75" customHeight="1" x14ac:dyDescent="0.25"/>
    <row r="32" spans="2: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">
    <mergeCell ref="S6:S8"/>
    <mergeCell ref="Q7:R7"/>
    <mergeCell ref="E6:E8"/>
    <mergeCell ref="F6:F8"/>
    <mergeCell ref="G6:G8"/>
    <mergeCell ref="H6:H8"/>
    <mergeCell ref="I6:J6"/>
    <mergeCell ref="K6:L6"/>
    <mergeCell ref="M6:N6"/>
    <mergeCell ref="O6:R6"/>
    <mergeCell ref="J7:J8"/>
    <mergeCell ref="K7:K8"/>
    <mergeCell ref="L7:L8"/>
    <mergeCell ref="C3:G3"/>
    <mergeCell ref="M7:M8"/>
    <mergeCell ref="N7:N8"/>
    <mergeCell ref="O7:P7"/>
    <mergeCell ref="A6:A8"/>
    <mergeCell ref="B6:B8"/>
    <mergeCell ref="C6:C8"/>
    <mergeCell ref="B18:C18"/>
    <mergeCell ref="D18:E18"/>
    <mergeCell ref="B21:Q21"/>
    <mergeCell ref="D6:D8"/>
    <mergeCell ref="I7:I8"/>
  </mergeCells>
  <pageMargins left="0.7" right="0.7" top="0.75" bottom="0.75" header="0" footer="0"/>
  <pageSetup scale="70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1000"/>
  <sheetViews>
    <sheetView workbookViewId="0">
      <selection activeCell="B21" sqref="B21:S25"/>
    </sheetView>
  </sheetViews>
  <sheetFormatPr defaultColWidth="14.42578125" defaultRowHeight="15" customHeight="1" x14ac:dyDescent="0.25"/>
  <cols>
    <col min="1" max="1" width="3.42578125" customWidth="1"/>
    <col min="2" max="2" width="16.85546875" customWidth="1"/>
    <col min="3" max="3" width="18.42578125" customWidth="1"/>
    <col min="4" max="4" width="14.28515625" customWidth="1"/>
    <col min="5" max="5" width="10.28515625" customWidth="1"/>
    <col min="6" max="6" width="9.85546875" customWidth="1"/>
    <col min="7" max="7" width="4.5703125" customWidth="1"/>
    <col min="8" max="8" width="10.28515625" customWidth="1"/>
    <col min="9" max="9" width="7.85546875" customWidth="1"/>
    <col min="10" max="10" width="8" customWidth="1"/>
    <col min="11" max="11" width="9" customWidth="1"/>
    <col min="12" max="12" width="9.28515625" customWidth="1"/>
    <col min="13" max="13" width="5.140625" customWidth="1"/>
    <col min="14" max="14" width="6.7109375" customWidth="1"/>
    <col min="15" max="15" width="6" customWidth="1"/>
    <col min="16" max="16" width="6.42578125" customWidth="1"/>
    <col min="17" max="17" width="5.42578125" customWidth="1"/>
    <col min="18" max="18" width="6.140625" customWidth="1"/>
    <col min="19" max="19" width="16.7109375" customWidth="1"/>
    <col min="20" max="26" width="8.7109375" customWidth="1"/>
  </cols>
  <sheetData>
    <row r="1" spans="1:19" ht="18.75" x14ac:dyDescent="0.3">
      <c r="C1" s="109" t="s">
        <v>168</v>
      </c>
    </row>
    <row r="2" spans="1:19" ht="18.75" x14ac:dyDescent="0.3">
      <c r="C2" s="110" t="s">
        <v>0</v>
      </c>
    </row>
    <row r="3" spans="1:19" x14ac:dyDescent="0.25">
      <c r="A3" s="299" t="s">
        <v>129</v>
      </c>
      <c r="B3" s="282"/>
      <c r="C3" s="282"/>
      <c r="D3" s="282"/>
      <c r="E3" s="282"/>
      <c r="F3" s="55"/>
    </row>
    <row r="7" spans="1:19" ht="20.25" customHeight="1" x14ac:dyDescent="0.25">
      <c r="A7" s="284" t="s">
        <v>1</v>
      </c>
      <c r="B7" s="284" t="s">
        <v>2</v>
      </c>
      <c r="C7" s="284" t="s">
        <v>3</v>
      </c>
      <c r="D7" s="284" t="s">
        <v>4</v>
      </c>
      <c r="E7" s="276" t="s">
        <v>5</v>
      </c>
      <c r="F7" s="276" t="s">
        <v>44</v>
      </c>
      <c r="G7" s="276" t="s">
        <v>6</v>
      </c>
      <c r="H7" s="279" t="s">
        <v>7</v>
      </c>
      <c r="I7" s="274" t="s">
        <v>8</v>
      </c>
      <c r="J7" s="275"/>
      <c r="K7" s="280" t="s">
        <v>9</v>
      </c>
      <c r="L7" s="275"/>
      <c r="M7" s="274" t="s">
        <v>10</v>
      </c>
      <c r="N7" s="275"/>
      <c r="O7" s="285" t="s">
        <v>11</v>
      </c>
      <c r="P7" s="286"/>
      <c r="Q7" s="286"/>
      <c r="R7" s="275"/>
      <c r="S7" s="279" t="s">
        <v>12</v>
      </c>
    </row>
    <row r="8" spans="1:19" ht="28.5" customHeight="1" x14ac:dyDescent="0.25">
      <c r="A8" s="277"/>
      <c r="B8" s="277"/>
      <c r="C8" s="277"/>
      <c r="D8" s="277"/>
      <c r="E8" s="277"/>
      <c r="F8" s="277"/>
      <c r="G8" s="277"/>
      <c r="H8" s="277"/>
      <c r="I8" s="284" t="s">
        <v>13</v>
      </c>
      <c r="J8" s="284" t="s">
        <v>14</v>
      </c>
      <c r="K8" s="284" t="s">
        <v>13</v>
      </c>
      <c r="L8" s="337" t="s">
        <v>14</v>
      </c>
      <c r="M8" s="284" t="s">
        <v>13</v>
      </c>
      <c r="N8" s="289" t="s">
        <v>14</v>
      </c>
      <c r="O8" s="274" t="s">
        <v>15</v>
      </c>
      <c r="P8" s="275"/>
      <c r="Q8" s="274" t="s">
        <v>16</v>
      </c>
      <c r="R8" s="275"/>
      <c r="S8" s="277"/>
    </row>
    <row r="9" spans="1:19" ht="36" customHeight="1" x14ac:dyDescent="0.25">
      <c r="A9" s="278"/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318"/>
      <c r="M9" s="278"/>
      <c r="N9" s="290"/>
      <c r="O9" s="2" t="s">
        <v>13</v>
      </c>
      <c r="P9" s="39" t="s">
        <v>14</v>
      </c>
      <c r="Q9" s="2" t="s">
        <v>13</v>
      </c>
      <c r="R9" s="2" t="s">
        <v>14</v>
      </c>
      <c r="S9" s="278"/>
    </row>
    <row r="10" spans="1:19" x14ac:dyDescent="0.25">
      <c r="A10" s="40">
        <v>1</v>
      </c>
      <c r="B10" s="23" t="s">
        <v>64</v>
      </c>
      <c r="C10" s="23" t="s">
        <v>18</v>
      </c>
      <c r="D10" s="23" t="s">
        <v>19</v>
      </c>
      <c r="E10" s="24" t="s">
        <v>130</v>
      </c>
      <c r="F10" s="24" t="s">
        <v>47</v>
      </c>
      <c r="G10" s="23" t="s">
        <v>48</v>
      </c>
      <c r="H10" s="25">
        <v>17160</v>
      </c>
      <c r="I10" s="23">
        <v>5</v>
      </c>
      <c r="J10" s="24">
        <f t="shared" ref="J10:J18" si="0">H10*I10</f>
        <v>85800</v>
      </c>
      <c r="K10" s="23">
        <v>5</v>
      </c>
      <c r="L10" s="26">
        <f t="shared" ref="L10:L18" si="1">K10*H10</f>
        <v>85800</v>
      </c>
      <c r="M10" s="23"/>
      <c r="N10" s="26"/>
      <c r="O10" s="23"/>
      <c r="P10" s="26"/>
      <c r="Q10" s="23"/>
      <c r="R10" s="23"/>
      <c r="S10" s="24"/>
    </row>
    <row r="11" spans="1:19" x14ac:dyDescent="0.25">
      <c r="A11" s="35">
        <v>2</v>
      </c>
      <c r="B11" s="32" t="s">
        <v>51</v>
      </c>
      <c r="C11" s="32" t="s">
        <v>18</v>
      </c>
      <c r="D11" s="32" t="s">
        <v>19</v>
      </c>
      <c r="E11" s="33" t="s">
        <v>130</v>
      </c>
      <c r="F11" s="33" t="s">
        <v>47</v>
      </c>
      <c r="G11" s="32" t="s">
        <v>48</v>
      </c>
      <c r="H11" s="34">
        <v>11880</v>
      </c>
      <c r="I11" s="32">
        <v>1</v>
      </c>
      <c r="J11" s="33">
        <f t="shared" si="0"/>
        <v>11880</v>
      </c>
      <c r="K11" s="32">
        <v>1</v>
      </c>
      <c r="L11" s="26">
        <f t="shared" si="1"/>
        <v>11880</v>
      </c>
      <c r="M11" s="32"/>
      <c r="N11" s="31"/>
      <c r="O11" s="32"/>
      <c r="P11" s="31"/>
      <c r="Q11" s="32"/>
      <c r="R11" s="32"/>
      <c r="S11" s="33"/>
    </row>
    <row r="12" spans="1:19" x14ac:dyDescent="0.25">
      <c r="A12" s="23">
        <v>3</v>
      </c>
      <c r="B12" s="23" t="s">
        <v>78</v>
      </c>
      <c r="C12" s="23" t="s">
        <v>18</v>
      </c>
      <c r="D12" s="23" t="s">
        <v>19</v>
      </c>
      <c r="E12" s="24" t="s">
        <v>130</v>
      </c>
      <c r="F12" s="24" t="s">
        <v>47</v>
      </c>
      <c r="G12" s="23" t="s">
        <v>48</v>
      </c>
      <c r="H12" s="25">
        <v>78000</v>
      </c>
      <c r="I12" s="23">
        <v>5</v>
      </c>
      <c r="J12" s="24">
        <f t="shared" si="0"/>
        <v>390000</v>
      </c>
      <c r="K12" s="23">
        <v>5</v>
      </c>
      <c r="L12" s="26">
        <f t="shared" si="1"/>
        <v>390000</v>
      </c>
      <c r="M12" s="23"/>
      <c r="N12" s="26"/>
      <c r="O12" s="23"/>
      <c r="P12" s="26"/>
      <c r="Q12" s="23"/>
      <c r="R12" s="23"/>
      <c r="S12" s="24"/>
    </row>
    <row r="13" spans="1:19" x14ac:dyDescent="0.25">
      <c r="A13" s="32">
        <v>4</v>
      </c>
      <c r="B13" s="32" t="s">
        <v>82</v>
      </c>
      <c r="C13" s="32" t="s">
        <v>18</v>
      </c>
      <c r="D13" s="32" t="s">
        <v>19</v>
      </c>
      <c r="E13" s="33" t="s">
        <v>130</v>
      </c>
      <c r="F13" s="33" t="s">
        <v>47</v>
      </c>
      <c r="G13" s="32" t="s">
        <v>48</v>
      </c>
      <c r="H13" s="34">
        <v>11880</v>
      </c>
      <c r="I13" s="32">
        <v>1</v>
      </c>
      <c r="J13" s="24">
        <f t="shared" si="0"/>
        <v>11880</v>
      </c>
      <c r="K13" s="32">
        <v>1</v>
      </c>
      <c r="L13" s="26">
        <f t="shared" si="1"/>
        <v>11880</v>
      </c>
      <c r="M13" s="32"/>
      <c r="N13" s="31"/>
      <c r="O13" s="32"/>
      <c r="P13" s="31"/>
      <c r="Q13" s="32"/>
      <c r="R13" s="32"/>
      <c r="S13" s="33"/>
    </row>
    <row r="14" spans="1:19" x14ac:dyDescent="0.25">
      <c r="A14" s="23">
        <v>5</v>
      </c>
      <c r="B14" s="19" t="s">
        <v>53</v>
      </c>
      <c r="C14" s="19" t="s">
        <v>18</v>
      </c>
      <c r="D14" s="19" t="s">
        <v>19</v>
      </c>
      <c r="E14" s="20" t="s">
        <v>130</v>
      </c>
      <c r="F14" s="20" t="s">
        <v>47</v>
      </c>
      <c r="G14" s="19" t="s">
        <v>48</v>
      </c>
      <c r="H14" s="21">
        <v>63000</v>
      </c>
      <c r="I14" s="19">
        <v>1</v>
      </c>
      <c r="J14" s="24">
        <f t="shared" si="0"/>
        <v>63000</v>
      </c>
      <c r="K14" s="19">
        <v>1</v>
      </c>
      <c r="L14" s="26">
        <f t="shared" si="1"/>
        <v>63000</v>
      </c>
      <c r="M14" s="19"/>
      <c r="N14" s="20"/>
      <c r="O14" s="19"/>
      <c r="P14" s="22"/>
      <c r="Q14" s="19"/>
      <c r="R14" s="19"/>
      <c r="S14" s="20"/>
    </row>
    <row r="15" spans="1:19" x14ac:dyDescent="0.25">
      <c r="A15" s="23">
        <v>6</v>
      </c>
      <c r="B15" s="23" t="s">
        <v>54</v>
      </c>
      <c r="C15" s="23" t="s">
        <v>55</v>
      </c>
      <c r="D15" s="23" t="s">
        <v>19</v>
      </c>
      <c r="E15" s="24" t="s">
        <v>130</v>
      </c>
      <c r="F15" s="26" t="s">
        <v>56</v>
      </c>
      <c r="G15" s="23" t="s">
        <v>48</v>
      </c>
      <c r="H15" s="25">
        <v>16260</v>
      </c>
      <c r="I15" s="23">
        <v>1</v>
      </c>
      <c r="J15" s="24">
        <f t="shared" si="0"/>
        <v>16260</v>
      </c>
      <c r="K15" s="23">
        <v>1</v>
      </c>
      <c r="L15" s="26">
        <f t="shared" si="1"/>
        <v>16260</v>
      </c>
      <c r="M15" s="23"/>
      <c r="N15" s="26"/>
      <c r="O15" s="23"/>
      <c r="P15" s="26"/>
      <c r="Q15" s="23"/>
      <c r="R15" s="23"/>
      <c r="S15" s="24"/>
    </row>
    <row r="16" spans="1:19" x14ac:dyDescent="0.25">
      <c r="A16" s="27">
        <v>7</v>
      </c>
      <c r="B16" s="27" t="s">
        <v>57</v>
      </c>
      <c r="C16" s="27" t="s">
        <v>55</v>
      </c>
      <c r="D16" s="27" t="s">
        <v>19</v>
      </c>
      <c r="E16" s="28" t="s">
        <v>130</v>
      </c>
      <c r="F16" s="30" t="s">
        <v>56</v>
      </c>
      <c r="G16" s="27" t="s">
        <v>48</v>
      </c>
      <c r="H16" s="29">
        <v>29376</v>
      </c>
      <c r="I16" s="27">
        <v>2</v>
      </c>
      <c r="J16" s="24">
        <f t="shared" si="0"/>
        <v>58752</v>
      </c>
      <c r="K16" s="27">
        <v>2</v>
      </c>
      <c r="L16" s="26">
        <f t="shared" si="1"/>
        <v>58752</v>
      </c>
      <c r="M16" s="27"/>
      <c r="N16" s="30"/>
      <c r="O16" s="27"/>
      <c r="P16" s="30"/>
      <c r="Q16" s="27"/>
      <c r="R16" s="27"/>
      <c r="S16" s="28"/>
    </row>
    <row r="17" spans="1:19" x14ac:dyDescent="0.25">
      <c r="A17" s="23">
        <v>8</v>
      </c>
      <c r="B17" s="23" t="s">
        <v>131</v>
      </c>
      <c r="C17" s="23" t="s">
        <v>18</v>
      </c>
      <c r="D17" s="23" t="s">
        <v>19</v>
      </c>
      <c r="E17" s="24" t="s">
        <v>130</v>
      </c>
      <c r="F17" s="26" t="s">
        <v>56</v>
      </c>
      <c r="G17" s="23" t="s">
        <v>48</v>
      </c>
      <c r="H17" s="25">
        <v>96000</v>
      </c>
      <c r="I17" s="23">
        <v>1</v>
      </c>
      <c r="J17" s="24">
        <f t="shared" si="0"/>
        <v>96000</v>
      </c>
      <c r="K17" s="23">
        <v>1</v>
      </c>
      <c r="L17" s="26">
        <f t="shared" si="1"/>
        <v>96000</v>
      </c>
      <c r="M17" s="32"/>
      <c r="N17" s="31"/>
      <c r="O17" s="23"/>
      <c r="P17" s="31"/>
      <c r="Q17" s="32"/>
      <c r="R17" s="32"/>
      <c r="S17" s="33"/>
    </row>
    <row r="18" spans="1:19" x14ac:dyDescent="0.25">
      <c r="A18" s="23">
        <v>9</v>
      </c>
      <c r="B18" s="23" t="s">
        <v>58</v>
      </c>
      <c r="C18" s="23" t="s">
        <v>18</v>
      </c>
      <c r="D18" s="23" t="s">
        <v>19</v>
      </c>
      <c r="E18" s="23" t="s">
        <v>130</v>
      </c>
      <c r="F18" s="23" t="s">
        <v>56</v>
      </c>
      <c r="G18" s="32" t="s">
        <v>48</v>
      </c>
      <c r="H18" s="34">
        <v>5000</v>
      </c>
      <c r="I18" s="23">
        <v>1</v>
      </c>
      <c r="J18" s="24">
        <f t="shared" si="0"/>
        <v>5000</v>
      </c>
      <c r="K18" s="23">
        <v>1</v>
      </c>
      <c r="L18" s="26">
        <f t="shared" si="1"/>
        <v>5000</v>
      </c>
      <c r="M18" s="23"/>
      <c r="N18" s="23"/>
      <c r="O18" s="32"/>
      <c r="P18" s="40"/>
      <c r="Q18" s="23"/>
      <c r="R18" s="23"/>
      <c r="S18" s="24"/>
    </row>
    <row r="19" spans="1:19" x14ac:dyDescent="0.25">
      <c r="A19" s="52" t="s">
        <v>60</v>
      </c>
      <c r="B19" s="27"/>
      <c r="C19" s="27"/>
      <c r="D19" s="27"/>
      <c r="E19" s="28"/>
      <c r="F19" s="30"/>
      <c r="G19" s="23"/>
      <c r="H19" s="23"/>
      <c r="I19" s="27"/>
      <c r="J19" s="52">
        <f>J10+J11+J12+J13+J14+J15+J16+J17+J18</f>
        <v>738572</v>
      </c>
      <c r="K19" s="52"/>
      <c r="L19" s="52">
        <f>L10+L11+L12+L13+L14+L15+L16+L17+L18</f>
        <v>738572</v>
      </c>
      <c r="M19" s="27"/>
      <c r="N19" s="30"/>
      <c r="O19" s="23"/>
      <c r="P19" s="30"/>
      <c r="Q19" s="27"/>
      <c r="R19" s="27"/>
      <c r="S19" s="28"/>
    </row>
    <row r="21" spans="1:19" ht="15.75" customHeight="1" x14ac:dyDescent="0.25">
      <c r="B21" s="291"/>
      <c r="C21" s="291"/>
      <c r="D21" s="291"/>
      <c r="E21" s="291"/>
    </row>
    <row r="22" spans="1:19" ht="15.75" customHeight="1" x14ac:dyDescent="0.25"/>
    <row r="23" spans="1:19" ht="15.75" customHeight="1" x14ac:dyDescent="0.25">
      <c r="B23" s="59"/>
    </row>
    <row r="24" spans="1:19" ht="15.75" customHeight="1" x14ac:dyDescent="0.25"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</row>
    <row r="25" spans="1:19" ht="15.75" customHeight="1" x14ac:dyDescent="0.25"/>
    <row r="26" spans="1:19" ht="15.75" customHeight="1" x14ac:dyDescent="0.25"/>
    <row r="27" spans="1:19" ht="15.75" customHeight="1" x14ac:dyDescent="0.25"/>
    <row r="28" spans="1:19" ht="15.75" customHeight="1" x14ac:dyDescent="0.25"/>
    <row r="29" spans="1:19" ht="15.75" customHeight="1" x14ac:dyDescent="0.25"/>
    <row r="30" spans="1:19" ht="15.75" customHeight="1" x14ac:dyDescent="0.25"/>
    <row r="31" spans="1:19" ht="15.75" customHeight="1" x14ac:dyDescent="0.25"/>
    <row r="32" spans="1:1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">
    <mergeCell ref="A3:E3"/>
    <mergeCell ref="A7:A9"/>
    <mergeCell ref="B7:B9"/>
    <mergeCell ref="C7:C9"/>
    <mergeCell ref="S7:S9"/>
    <mergeCell ref="Q8:R8"/>
    <mergeCell ref="E7:E9"/>
    <mergeCell ref="F7:F9"/>
    <mergeCell ref="G7:G9"/>
    <mergeCell ref="H7:H9"/>
    <mergeCell ref="I7:J7"/>
    <mergeCell ref="K7:L7"/>
    <mergeCell ref="M7:N7"/>
    <mergeCell ref="O7:R7"/>
    <mergeCell ref="B21:C21"/>
    <mergeCell ref="D21:E21"/>
    <mergeCell ref="B24:S24"/>
    <mergeCell ref="D7:D9"/>
    <mergeCell ref="I8:I9"/>
    <mergeCell ref="J8:J9"/>
    <mergeCell ref="K8:K9"/>
    <mergeCell ref="L8:L9"/>
    <mergeCell ref="M8:M9"/>
    <mergeCell ref="N8:N9"/>
    <mergeCell ref="O8:P8"/>
  </mergeCells>
  <pageMargins left="0.7" right="0.7" top="0.75" bottom="0.75" header="0" footer="0"/>
  <pageSetup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1001"/>
  <sheetViews>
    <sheetView workbookViewId="0">
      <selection activeCell="S27" sqref="S27"/>
    </sheetView>
  </sheetViews>
  <sheetFormatPr defaultColWidth="14.42578125" defaultRowHeight="15" customHeight="1" x14ac:dyDescent="0.25"/>
  <cols>
    <col min="1" max="1" width="3.28515625" customWidth="1"/>
    <col min="2" max="2" width="15.85546875" customWidth="1"/>
    <col min="3" max="3" width="18.7109375" customWidth="1"/>
    <col min="4" max="4" width="14" customWidth="1"/>
    <col min="5" max="5" width="22.5703125" customWidth="1"/>
    <col min="6" max="6" width="9.7109375" customWidth="1"/>
    <col min="7" max="7" width="4.5703125" customWidth="1"/>
    <col min="8" max="8" width="10.140625" customWidth="1"/>
    <col min="9" max="9" width="5" customWidth="1"/>
    <col min="10" max="10" width="7.140625" customWidth="1"/>
    <col min="11" max="11" width="5.140625" customWidth="1"/>
    <col min="12" max="12" width="7.7109375" customWidth="1"/>
    <col min="13" max="13" width="6.28515625" customWidth="1"/>
    <col min="14" max="14" width="6.140625" customWidth="1"/>
    <col min="15" max="15" width="5" customWidth="1"/>
    <col min="16" max="16" width="5.5703125" customWidth="1"/>
    <col min="17" max="17" width="4.7109375" customWidth="1"/>
    <col min="18" max="18" width="5.85546875" customWidth="1"/>
    <col min="19" max="19" width="15.28515625" customWidth="1"/>
    <col min="20" max="26" width="8.7109375" customWidth="1"/>
  </cols>
  <sheetData>
    <row r="1" spans="1:19" ht="18.75" x14ac:dyDescent="0.3">
      <c r="C1" s="109" t="s">
        <v>168</v>
      </c>
    </row>
    <row r="2" spans="1:19" ht="18.75" x14ac:dyDescent="0.3">
      <c r="C2" s="110" t="s">
        <v>0</v>
      </c>
    </row>
    <row r="4" spans="1:19" x14ac:dyDescent="0.25">
      <c r="A4" s="299" t="s">
        <v>132</v>
      </c>
      <c r="B4" s="299"/>
      <c r="C4" s="299"/>
      <c r="D4" s="299"/>
      <c r="E4" s="299"/>
      <c r="F4" s="299"/>
      <c r="G4" s="299"/>
    </row>
    <row r="7" spans="1:19" ht="33.75" customHeight="1" x14ac:dyDescent="0.25">
      <c r="A7" s="284" t="s">
        <v>1</v>
      </c>
      <c r="B7" s="284" t="s">
        <v>2</v>
      </c>
      <c r="C7" s="284" t="s">
        <v>3</v>
      </c>
      <c r="D7" s="284" t="s">
        <v>4</v>
      </c>
      <c r="E7" s="276" t="s">
        <v>5</v>
      </c>
      <c r="F7" s="276" t="s">
        <v>44</v>
      </c>
      <c r="G7" s="276" t="s">
        <v>6</v>
      </c>
      <c r="H7" s="279" t="s">
        <v>7</v>
      </c>
      <c r="I7" s="274" t="s">
        <v>8</v>
      </c>
      <c r="J7" s="275"/>
      <c r="K7" s="280" t="s">
        <v>153</v>
      </c>
      <c r="L7" s="275"/>
      <c r="M7" s="274" t="s">
        <v>10</v>
      </c>
      <c r="N7" s="275"/>
      <c r="O7" s="285" t="s">
        <v>11</v>
      </c>
      <c r="P7" s="286"/>
      <c r="Q7" s="286"/>
      <c r="R7" s="275"/>
      <c r="S7" s="279" t="s">
        <v>12</v>
      </c>
    </row>
    <row r="8" spans="1:19" x14ac:dyDescent="0.25">
      <c r="A8" s="277"/>
      <c r="B8" s="277"/>
      <c r="C8" s="277"/>
      <c r="D8" s="277"/>
      <c r="E8" s="277"/>
      <c r="F8" s="277"/>
      <c r="G8" s="277"/>
      <c r="H8" s="277"/>
      <c r="I8" s="284" t="s">
        <v>13</v>
      </c>
      <c r="J8" s="284" t="s">
        <v>14</v>
      </c>
      <c r="K8" s="284" t="s">
        <v>13</v>
      </c>
      <c r="L8" s="284" t="s">
        <v>14</v>
      </c>
      <c r="M8" s="284" t="s">
        <v>13</v>
      </c>
      <c r="N8" s="284" t="s">
        <v>14</v>
      </c>
      <c r="O8" s="274" t="s">
        <v>15</v>
      </c>
      <c r="P8" s="275"/>
      <c r="Q8" s="274" t="s">
        <v>16</v>
      </c>
      <c r="R8" s="275"/>
      <c r="S8" s="277"/>
    </row>
    <row r="9" spans="1:19" ht="32.25" customHeight="1" x14ac:dyDescent="0.25">
      <c r="A9" s="278"/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" t="s">
        <v>13</v>
      </c>
      <c r="P9" s="2" t="s">
        <v>14</v>
      </c>
      <c r="Q9" s="2" t="s">
        <v>13</v>
      </c>
      <c r="R9" s="2" t="s">
        <v>14</v>
      </c>
      <c r="S9" s="278"/>
    </row>
    <row r="10" spans="1:19" x14ac:dyDescent="0.25">
      <c r="A10" s="40">
        <v>1</v>
      </c>
      <c r="B10" s="23" t="s">
        <v>64</v>
      </c>
      <c r="C10" s="24" t="s">
        <v>18</v>
      </c>
      <c r="D10" s="26" t="s">
        <v>19</v>
      </c>
      <c r="E10" s="23" t="s">
        <v>133</v>
      </c>
      <c r="F10" s="26" t="s">
        <v>47</v>
      </c>
      <c r="G10" s="23" t="s">
        <v>48</v>
      </c>
      <c r="H10" s="25">
        <v>17160</v>
      </c>
      <c r="I10" s="23">
        <v>3</v>
      </c>
      <c r="J10" s="23">
        <f t="shared" ref="J10:J16" si="0">H10*I10</f>
        <v>51480</v>
      </c>
      <c r="K10" s="24">
        <v>3</v>
      </c>
      <c r="L10" s="26">
        <f t="shared" ref="L10:L16" si="1">K10*H10</f>
        <v>51480</v>
      </c>
      <c r="M10" s="23"/>
      <c r="N10" s="26"/>
      <c r="O10" s="23"/>
      <c r="P10" s="26"/>
      <c r="Q10" s="23"/>
      <c r="R10" s="24"/>
      <c r="S10" s="23"/>
    </row>
    <row r="11" spans="1:19" x14ac:dyDescent="0.25">
      <c r="A11" s="40">
        <v>2</v>
      </c>
      <c r="B11" s="23" t="s">
        <v>78</v>
      </c>
      <c r="C11" s="24" t="s">
        <v>18</v>
      </c>
      <c r="D11" s="26" t="s">
        <v>19</v>
      </c>
      <c r="E11" s="23" t="s">
        <v>133</v>
      </c>
      <c r="F11" s="26" t="s">
        <v>47</v>
      </c>
      <c r="G11" s="23" t="s">
        <v>48</v>
      </c>
      <c r="H11" s="42">
        <v>2904</v>
      </c>
      <c r="I11" s="23">
        <v>3</v>
      </c>
      <c r="J11" s="23">
        <f t="shared" si="0"/>
        <v>8712</v>
      </c>
      <c r="K11" s="24">
        <v>3</v>
      </c>
      <c r="L11" s="26">
        <f t="shared" si="1"/>
        <v>8712</v>
      </c>
      <c r="M11" s="23"/>
      <c r="N11" s="26"/>
      <c r="O11" s="23"/>
      <c r="P11" s="24"/>
      <c r="Q11" s="27"/>
      <c r="R11" s="28"/>
      <c r="S11" s="27"/>
    </row>
    <row r="12" spans="1:19" x14ac:dyDescent="0.25">
      <c r="A12" s="38">
        <v>2</v>
      </c>
      <c r="B12" s="27" t="s">
        <v>51</v>
      </c>
      <c r="C12" s="28" t="s">
        <v>18</v>
      </c>
      <c r="D12" s="30" t="s">
        <v>19</v>
      </c>
      <c r="E12" s="27" t="s">
        <v>133</v>
      </c>
      <c r="F12" s="30" t="s">
        <v>47</v>
      </c>
      <c r="G12" s="27" t="s">
        <v>48</v>
      </c>
      <c r="H12" s="44">
        <v>11880</v>
      </c>
      <c r="I12" s="27">
        <v>2</v>
      </c>
      <c r="J12" s="23">
        <f t="shared" si="0"/>
        <v>23760</v>
      </c>
      <c r="K12" s="28">
        <v>2</v>
      </c>
      <c r="L12" s="26">
        <f t="shared" si="1"/>
        <v>23760</v>
      </c>
      <c r="M12" s="27"/>
      <c r="N12" s="30"/>
      <c r="O12" s="27"/>
      <c r="P12" s="30"/>
      <c r="Q12" s="27"/>
      <c r="R12" s="28"/>
      <c r="S12" s="27"/>
    </row>
    <row r="13" spans="1:19" x14ac:dyDescent="0.25">
      <c r="A13" s="38">
        <v>3</v>
      </c>
      <c r="B13" s="27" t="s">
        <v>82</v>
      </c>
      <c r="C13" s="23" t="s">
        <v>18</v>
      </c>
      <c r="D13" s="26" t="s">
        <v>19</v>
      </c>
      <c r="E13" s="23" t="s">
        <v>133</v>
      </c>
      <c r="F13" s="26" t="s">
        <v>47</v>
      </c>
      <c r="G13" s="23" t="s">
        <v>48</v>
      </c>
      <c r="H13" s="42">
        <v>11880</v>
      </c>
      <c r="I13" s="23">
        <v>1</v>
      </c>
      <c r="J13" s="23">
        <f t="shared" si="0"/>
        <v>11880</v>
      </c>
      <c r="K13" s="24">
        <v>1</v>
      </c>
      <c r="L13" s="26">
        <f t="shared" si="1"/>
        <v>11880</v>
      </c>
      <c r="M13" s="23"/>
      <c r="N13" s="26"/>
      <c r="O13" s="23"/>
      <c r="P13" s="26"/>
      <c r="Q13" s="23"/>
      <c r="R13" s="24"/>
      <c r="S13" s="23"/>
    </row>
    <row r="14" spans="1:19" x14ac:dyDescent="0.25">
      <c r="A14" s="23">
        <v>4</v>
      </c>
      <c r="B14" s="23" t="s">
        <v>53</v>
      </c>
      <c r="C14" s="23" t="s">
        <v>18</v>
      </c>
      <c r="D14" s="40" t="s">
        <v>19</v>
      </c>
      <c r="E14" s="23" t="s">
        <v>133</v>
      </c>
      <c r="F14" s="26" t="s">
        <v>47</v>
      </c>
      <c r="G14" s="23" t="s">
        <v>48</v>
      </c>
      <c r="H14" s="42">
        <v>300000</v>
      </c>
      <c r="I14" s="23">
        <v>1</v>
      </c>
      <c r="J14" s="23">
        <f t="shared" si="0"/>
        <v>300000</v>
      </c>
      <c r="K14" s="24">
        <v>1</v>
      </c>
      <c r="L14" s="26">
        <f t="shared" si="1"/>
        <v>300000</v>
      </c>
      <c r="M14" s="23"/>
      <c r="N14" s="26"/>
      <c r="O14" s="23"/>
      <c r="P14" s="26"/>
      <c r="Q14" s="23"/>
      <c r="R14" s="26"/>
      <c r="S14" s="23"/>
    </row>
    <row r="15" spans="1:19" x14ac:dyDescent="0.25">
      <c r="A15" s="35">
        <v>5</v>
      </c>
      <c r="B15" s="32" t="s">
        <v>75</v>
      </c>
      <c r="C15" s="27" t="s">
        <v>55</v>
      </c>
      <c r="D15" s="30" t="s">
        <v>19</v>
      </c>
      <c r="E15" s="27" t="s">
        <v>133</v>
      </c>
      <c r="F15" s="30" t="s">
        <v>47</v>
      </c>
      <c r="G15" s="27" t="s">
        <v>48</v>
      </c>
      <c r="H15" s="44">
        <v>22100</v>
      </c>
      <c r="I15" s="27">
        <v>3</v>
      </c>
      <c r="J15" s="23">
        <f t="shared" si="0"/>
        <v>66300</v>
      </c>
      <c r="K15" s="28">
        <v>3</v>
      </c>
      <c r="L15" s="26">
        <f t="shared" si="1"/>
        <v>66300</v>
      </c>
      <c r="M15" s="27"/>
      <c r="N15" s="30"/>
      <c r="O15" s="27"/>
      <c r="P15" s="30"/>
      <c r="Q15" s="27"/>
      <c r="R15" s="30"/>
      <c r="S15" s="27"/>
    </row>
    <row r="16" spans="1:19" x14ac:dyDescent="0.25">
      <c r="A16" s="23">
        <v>8</v>
      </c>
      <c r="B16" s="23" t="s">
        <v>131</v>
      </c>
      <c r="C16" s="23" t="s">
        <v>18</v>
      </c>
      <c r="D16" s="23" t="s">
        <v>19</v>
      </c>
      <c r="E16" s="27" t="s">
        <v>133</v>
      </c>
      <c r="F16" s="26" t="s">
        <v>56</v>
      </c>
      <c r="G16" s="23" t="s">
        <v>48</v>
      </c>
      <c r="H16" s="25">
        <v>96000</v>
      </c>
      <c r="I16" s="23">
        <v>1</v>
      </c>
      <c r="J16" s="24">
        <f t="shared" si="0"/>
        <v>96000</v>
      </c>
      <c r="K16" s="23">
        <v>1</v>
      </c>
      <c r="L16" s="26">
        <f t="shared" si="1"/>
        <v>96000</v>
      </c>
      <c r="M16" s="32"/>
      <c r="N16" s="31"/>
      <c r="O16" s="23"/>
      <c r="P16" s="31"/>
      <c r="Q16" s="32"/>
      <c r="R16" s="32"/>
      <c r="S16" s="33"/>
    </row>
    <row r="17" spans="1:19" x14ac:dyDescent="0.25">
      <c r="A17" s="19">
        <v>6</v>
      </c>
      <c r="B17" s="23" t="s">
        <v>76</v>
      </c>
      <c r="C17" s="23" t="s">
        <v>55</v>
      </c>
      <c r="D17" s="26" t="s">
        <v>19</v>
      </c>
      <c r="E17" s="23" t="s">
        <v>133</v>
      </c>
      <c r="F17" s="26" t="s">
        <v>47</v>
      </c>
      <c r="G17" s="23" t="s">
        <v>48</v>
      </c>
      <c r="H17" s="26" t="s">
        <v>79</v>
      </c>
      <c r="I17" s="23">
        <v>1</v>
      </c>
      <c r="J17" s="23">
        <v>0</v>
      </c>
      <c r="K17" s="24">
        <v>1</v>
      </c>
      <c r="L17" s="26">
        <v>0</v>
      </c>
      <c r="M17" s="23"/>
      <c r="N17" s="26"/>
      <c r="O17" s="23"/>
      <c r="P17" s="26"/>
      <c r="Q17" s="23"/>
      <c r="R17" s="26"/>
      <c r="S17" s="23"/>
    </row>
    <row r="18" spans="1:19" x14ac:dyDescent="0.25">
      <c r="A18" s="52" t="s">
        <v>60</v>
      </c>
      <c r="B18" s="23"/>
      <c r="C18" s="28"/>
      <c r="D18" s="30"/>
      <c r="E18" s="27"/>
      <c r="F18" s="30"/>
      <c r="G18" s="27"/>
      <c r="H18" s="30"/>
      <c r="I18" s="27"/>
      <c r="J18" s="36">
        <f>J10+J11+J12+J13+J14+J15+J16+J17</f>
        <v>558132</v>
      </c>
      <c r="K18" s="36"/>
      <c r="L18" s="36">
        <f t="shared" ref="L18" si="2">L10+L11+L12+L13+L14+L15+L16+L17</f>
        <v>558132</v>
      </c>
      <c r="M18" s="27"/>
      <c r="N18" s="30"/>
      <c r="O18" s="27"/>
      <c r="P18" s="30"/>
      <c r="Q18" s="27"/>
      <c r="R18" s="30"/>
      <c r="S18" s="27"/>
    </row>
    <row r="20" spans="1:19" ht="15" customHeight="1" x14ac:dyDescent="0.25">
      <c r="B20" s="291"/>
      <c r="C20" s="291"/>
      <c r="D20" s="291"/>
      <c r="E20" s="291"/>
    </row>
    <row r="22" spans="1:19" ht="15.75" customHeight="1" x14ac:dyDescent="0.25">
      <c r="B22" s="59"/>
    </row>
    <row r="23" spans="1:19" ht="15.75" customHeight="1" x14ac:dyDescent="0.25">
      <c r="B23" s="291"/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</row>
    <row r="24" spans="1:19" ht="15.75" customHeight="1" x14ac:dyDescent="0.25"/>
    <row r="25" spans="1:19" ht="15.75" customHeight="1" x14ac:dyDescent="0.25"/>
    <row r="26" spans="1:19" ht="15.75" customHeight="1" x14ac:dyDescent="0.25"/>
    <row r="27" spans="1:19" ht="15.75" customHeight="1" x14ac:dyDescent="0.25"/>
    <row r="28" spans="1:19" ht="15.75" customHeight="1" x14ac:dyDescent="0.25"/>
    <row r="29" spans="1:19" ht="15.75" customHeight="1" x14ac:dyDescent="0.25"/>
    <row r="30" spans="1:19" ht="15.75" customHeight="1" x14ac:dyDescent="0.25"/>
    <row r="31" spans="1:19" ht="15.75" customHeight="1" x14ac:dyDescent="0.25"/>
    <row r="32" spans="1:1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25">
    <mergeCell ref="A4:G4"/>
    <mergeCell ref="A7:A9"/>
    <mergeCell ref="B7:B9"/>
    <mergeCell ref="C7:C9"/>
    <mergeCell ref="S7:S9"/>
    <mergeCell ref="Q8:R8"/>
    <mergeCell ref="E7:E9"/>
    <mergeCell ref="F7:F9"/>
    <mergeCell ref="G7:G9"/>
    <mergeCell ref="H7:H9"/>
    <mergeCell ref="I7:J7"/>
    <mergeCell ref="K7:L7"/>
    <mergeCell ref="M7:N7"/>
    <mergeCell ref="O7:R7"/>
    <mergeCell ref="O8:P8"/>
    <mergeCell ref="B20:C20"/>
    <mergeCell ref="D20:E20"/>
    <mergeCell ref="B23:N23"/>
    <mergeCell ref="D7:D9"/>
    <mergeCell ref="I8:I9"/>
    <mergeCell ref="J8:J9"/>
    <mergeCell ref="K8:K9"/>
    <mergeCell ref="L8:L9"/>
    <mergeCell ref="M8:M9"/>
    <mergeCell ref="N8:N9"/>
  </mergeCells>
  <pageMargins left="0.7" right="0.7" top="0.75" bottom="0.75" header="0" footer="0"/>
  <pageSetup scale="70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1005"/>
  <sheetViews>
    <sheetView workbookViewId="0">
      <selection activeCell="H34" sqref="H34"/>
    </sheetView>
  </sheetViews>
  <sheetFormatPr defaultColWidth="14.42578125" defaultRowHeight="15" customHeight="1" x14ac:dyDescent="0.25"/>
  <cols>
    <col min="1" max="1" width="3.7109375" customWidth="1"/>
    <col min="2" max="2" width="15.7109375" customWidth="1"/>
    <col min="3" max="3" width="18" customWidth="1"/>
    <col min="4" max="4" width="14.140625" customWidth="1"/>
    <col min="5" max="5" width="9.140625" customWidth="1"/>
    <col min="6" max="6" width="10" customWidth="1"/>
    <col min="7" max="7" width="4.5703125" customWidth="1"/>
    <col min="8" max="8" width="10.5703125" customWidth="1"/>
    <col min="9" max="9" width="5.5703125" customWidth="1"/>
    <col min="10" max="10" width="8.5703125" customWidth="1"/>
    <col min="11" max="12" width="8.7109375" customWidth="1"/>
    <col min="13" max="13" width="5.5703125" customWidth="1"/>
    <col min="14" max="14" width="6.7109375" customWidth="1"/>
    <col min="15" max="15" width="5.7109375" customWidth="1"/>
    <col min="16" max="16" width="5.5703125" customWidth="1"/>
    <col min="17" max="17" width="5.42578125" customWidth="1"/>
    <col min="18" max="18" width="7.140625" customWidth="1"/>
    <col min="19" max="19" width="19.28515625" customWidth="1"/>
    <col min="20" max="26" width="8.7109375" customWidth="1"/>
  </cols>
  <sheetData>
    <row r="1" spans="1:19" ht="18.75" x14ac:dyDescent="0.3">
      <c r="C1" s="109" t="s">
        <v>168</v>
      </c>
    </row>
    <row r="2" spans="1:19" ht="18.75" x14ac:dyDescent="0.3">
      <c r="C2" s="110" t="s">
        <v>0</v>
      </c>
    </row>
    <row r="3" spans="1:19" ht="15.75" x14ac:dyDescent="0.25">
      <c r="C3" s="50" t="s">
        <v>134</v>
      </c>
    </row>
    <row r="6" spans="1:19" ht="23.25" customHeight="1" x14ac:dyDescent="0.25">
      <c r="A6" s="284" t="s">
        <v>1</v>
      </c>
      <c r="B6" s="284" t="s">
        <v>2</v>
      </c>
      <c r="C6" s="284" t="s">
        <v>3</v>
      </c>
      <c r="D6" s="284" t="s">
        <v>4</v>
      </c>
      <c r="E6" s="276" t="s">
        <v>5</v>
      </c>
      <c r="F6" s="276" t="s">
        <v>44</v>
      </c>
      <c r="G6" s="276" t="s">
        <v>6</v>
      </c>
      <c r="H6" s="279" t="s">
        <v>7</v>
      </c>
      <c r="I6" s="274" t="s">
        <v>8</v>
      </c>
      <c r="J6" s="275"/>
      <c r="K6" s="280" t="s">
        <v>9</v>
      </c>
      <c r="L6" s="275"/>
      <c r="M6" s="274" t="s">
        <v>10</v>
      </c>
      <c r="N6" s="275"/>
      <c r="O6" s="285" t="s">
        <v>11</v>
      </c>
      <c r="P6" s="286"/>
      <c r="Q6" s="286"/>
      <c r="R6" s="275"/>
      <c r="S6" s="279" t="s">
        <v>12</v>
      </c>
    </row>
    <row r="7" spans="1:19" x14ac:dyDescent="0.25">
      <c r="A7" s="277"/>
      <c r="B7" s="277"/>
      <c r="C7" s="277"/>
      <c r="D7" s="277"/>
      <c r="E7" s="277"/>
      <c r="F7" s="277"/>
      <c r="G7" s="277"/>
      <c r="H7" s="277"/>
      <c r="I7" s="284" t="s">
        <v>13</v>
      </c>
      <c r="J7" s="284" t="s">
        <v>14</v>
      </c>
      <c r="K7" s="284" t="s">
        <v>13</v>
      </c>
      <c r="L7" s="284" t="s">
        <v>14</v>
      </c>
      <c r="M7" s="284" t="s">
        <v>13</v>
      </c>
      <c r="N7" s="284" t="s">
        <v>14</v>
      </c>
      <c r="O7" s="274" t="s">
        <v>15</v>
      </c>
      <c r="P7" s="275"/>
      <c r="Q7" s="274" t="s">
        <v>16</v>
      </c>
      <c r="R7" s="275"/>
      <c r="S7" s="277"/>
    </row>
    <row r="8" spans="1:19" ht="26.25" customHeight="1" x14ac:dyDescent="0.25">
      <c r="A8" s="278"/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" t="s">
        <v>13</v>
      </c>
      <c r="P8" s="2" t="s">
        <v>14</v>
      </c>
      <c r="Q8" s="2" t="s">
        <v>13</v>
      </c>
      <c r="R8" s="2" t="s">
        <v>14</v>
      </c>
      <c r="S8" s="278"/>
    </row>
    <row r="9" spans="1:19" x14ac:dyDescent="0.25">
      <c r="A9" s="20">
        <v>1</v>
      </c>
      <c r="B9" s="43" t="s">
        <v>87</v>
      </c>
      <c r="C9" s="19" t="s">
        <v>18</v>
      </c>
      <c r="D9" s="43" t="s">
        <v>19</v>
      </c>
      <c r="E9" s="19" t="s">
        <v>135</v>
      </c>
      <c r="F9" s="19" t="s">
        <v>47</v>
      </c>
      <c r="G9" s="20" t="s">
        <v>48</v>
      </c>
      <c r="H9" s="16">
        <v>11880</v>
      </c>
      <c r="I9" s="19">
        <v>3</v>
      </c>
      <c r="J9" s="21">
        <f t="shared" ref="J9:J18" si="0">H9*I9</f>
        <v>35640</v>
      </c>
      <c r="K9" s="20">
        <v>3</v>
      </c>
      <c r="L9" s="45">
        <f t="shared" ref="L9:L18" si="1">K9*H9</f>
        <v>35640</v>
      </c>
      <c r="M9" s="22"/>
      <c r="N9" s="19"/>
      <c r="O9" s="22"/>
      <c r="P9" s="19"/>
      <c r="Q9" s="22"/>
      <c r="R9" s="19"/>
      <c r="S9" s="20"/>
    </row>
    <row r="10" spans="1:19" x14ac:dyDescent="0.25">
      <c r="A10" s="23">
        <v>2</v>
      </c>
      <c r="B10" s="26" t="s">
        <v>64</v>
      </c>
      <c r="C10" s="23" t="s">
        <v>18</v>
      </c>
      <c r="D10" s="26" t="s">
        <v>19</v>
      </c>
      <c r="E10" s="23" t="s">
        <v>135</v>
      </c>
      <c r="F10" s="23" t="s">
        <v>47</v>
      </c>
      <c r="G10" s="24" t="s">
        <v>48</v>
      </c>
      <c r="H10" s="25">
        <v>9240</v>
      </c>
      <c r="I10" s="23">
        <v>1</v>
      </c>
      <c r="J10" s="25">
        <f t="shared" si="0"/>
        <v>9240</v>
      </c>
      <c r="K10" s="24">
        <v>1</v>
      </c>
      <c r="L10" s="47">
        <f t="shared" si="1"/>
        <v>9240</v>
      </c>
      <c r="M10" s="26"/>
      <c r="N10" s="23"/>
      <c r="O10" s="26"/>
      <c r="P10" s="23"/>
      <c r="Q10" s="26"/>
      <c r="R10" s="23"/>
      <c r="S10" s="24"/>
    </row>
    <row r="11" spans="1:19" x14ac:dyDescent="0.25">
      <c r="A11" s="27">
        <v>3</v>
      </c>
      <c r="B11" s="30" t="s">
        <v>52</v>
      </c>
      <c r="C11" s="27" t="s">
        <v>18</v>
      </c>
      <c r="D11" s="30" t="s">
        <v>19</v>
      </c>
      <c r="E11" s="27" t="s">
        <v>135</v>
      </c>
      <c r="F11" s="27" t="s">
        <v>47</v>
      </c>
      <c r="G11" s="28" t="s">
        <v>48</v>
      </c>
      <c r="H11" s="49">
        <v>2904</v>
      </c>
      <c r="I11" s="23">
        <v>1</v>
      </c>
      <c r="J11" s="25">
        <f t="shared" si="0"/>
        <v>2904</v>
      </c>
      <c r="K11" s="24">
        <v>1</v>
      </c>
      <c r="L11" s="47">
        <f t="shared" si="1"/>
        <v>2904</v>
      </c>
      <c r="M11" s="26"/>
      <c r="N11" s="23"/>
      <c r="O11" s="26"/>
      <c r="P11" s="23"/>
      <c r="Q11" s="26"/>
      <c r="R11" s="23"/>
      <c r="S11" s="24"/>
    </row>
    <row r="12" spans="1:19" x14ac:dyDescent="0.25">
      <c r="A12" s="38">
        <v>2</v>
      </c>
      <c r="B12" s="27" t="s">
        <v>51</v>
      </c>
      <c r="C12" s="28" t="s">
        <v>18</v>
      </c>
      <c r="D12" s="30" t="s">
        <v>19</v>
      </c>
      <c r="E12" s="27" t="s">
        <v>135</v>
      </c>
      <c r="F12" s="30" t="s">
        <v>47</v>
      </c>
      <c r="G12" s="27" t="s">
        <v>48</v>
      </c>
      <c r="H12" s="44">
        <v>11880</v>
      </c>
      <c r="I12" s="27">
        <v>1</v>
      </c>
      <c r="J12" s="23">
        <f t="shared" si="0"/>
        <v>11880</v>
      </c>
      <c r="K12" s="28">
        <v>1</v>
      </c>
      <c r="L12" s="26">
        <f t="shared" si="1"/>
        <v>11880</v>
      </c>
      <c r="M12" s="27"/>
      <c r="N12" s="30"/>
      <c r="O12" s="27"/>
      <c r="P12" s="30"/>
      <c r="Q12" s="27"/>
      <c r="R12" s="28"/>
      <c r="S12" s="27"/>
    </row>
    <row r="13" spans="1:19" x14ac:dyDescent="0.25">
      <c r="A13" s="23">
        <v>4</v>
      </c>
      <c r="B13" s="23" t="s">
        <v>53</v>
      </c>
      <c r="C13" s="23" t="s">
        <v>18</v>
      </c>
      <c r="D13" s="40" t="s">
        <v>19</v>
      </c>
      <c r="E13" s="27" t="s">
        <v>135</v>
      </c>
      <c r="F13" s="26" t="s">
        <v>47</v>
      </c>
      <c r="G13" s="23" t="s">
        <v>48</v>
      </c>
      <c r="H13" s="42">
        <v>63600</v>
      </c>
      <c r="I13" s="23">
        <v>1</v>
      </c>
      <c r="J13" s="23">
        <f t="shared" si="0"/>
        <v>63600</v>
      </c>
      <c r="K13" s="24">
        <v>1</v>
      </c>
      <c r="L13" s="26">
        <f t="shared" si="1"/>
        <v>63600</v>
      </c>
      <c r="M13" s="23"/>
      <c r="N13" s="26"/>
      <c r="O13" s="23"/>
      <c r="P13" s="26"/>
      <c r="Q13" s="23"/>
      <c r="R13" s="26"/>
      <c r="S13" s="23"/>
    </row>
    <row r="14" spans="1:19" x14ac:dyDescent="0.25">
      <c r="A14" s="28"/>
      <c r="B14" s="30" t="s">
        <v>165</v>
      </c>
      <c r="C14" s="23" t="s">
        <v>18</v>
      </c>
      <c r="D14" s="40" t="s">
        <v>19</v>
      </c>
      <c r="E14" s="27" t="s">
        <v>135</v>
      </c>
      <c r="F14" s="27">
        <v>12.202299999999999</v>
      </c>
      <c r="G14" s="23" t="s">
        <v>48</v>
      </c>
      <c r="H14" s="16">
        <v>15984</v>
      </c>
      <c r="I14" s="27">
        <v>12</v>
      </c>
      <c r="J14" s="29">
        <f t="shared" si="0"/>
        <v>191808</v>
      </c>
      <c r="K14" s="28">
        <v>12</v>
      </c>
      <c r="L14" s="49">
        <f t="shared" si="1"/>
        <v>191808</v>
      </c>
      <c r="M14" s="30"/>
      <c r="N14" s="27"/>
      <c r="O14" s="30"/>
      <c r="P14" s="27"/>
      <c r="Q14" s="30"/>
      <c r="R14" s="27"/>
      <c r="S14" s="28"/>
    </row>
    <row r="15" spans="1:19" x14ac:dyDescent="0.25">
      <c r="A15" s="28"/>
      <c r="B15" s="30" t="s">
        <v>165</v>
      </c>
      <c r="C15" s="23" t="s">
        <v>18</v>
      </c>
      <c r="D15" s="40" t="s">
        <v>19</v>
      </c>
      <c r="E15" s="27" t="s">
        <v>135</v>
      </c>
      <c r="F15" s="27">
        <v>12.202299999999999</v>
      </c>
      <c r="G15" s="23" t="s">
        <v>48</v>
      </c>
      <c r="H15" s="16">
        <v>18245</v>
      </c>
      <c r="I15" s="27">
        <v>12</v>
      </c>
      <c r="J15" s="29">
        <f t="shared" si="0"/>
        <v>218940</v>
      </c>
      <c r="K15" s="28">
        <v>12</v>
      </c>
      <c r="L15" s="49">
        <f t="shared" si="1"/>
        <v>218940</v>
      </c>
      <c r="M15" s="30"/>
      <c r="N15" s="27"/>
      <c r="O15" s="30"/>
      <c r="P15" s="27"/>
      <c r="Q15" s="30"/>
      <c r="R15" s="27"/>
      <c r="S15" s="28"/>
    </row>
    <row r="16" spans="1:19" x14ac:dyDescent="0.25">
      <c r="A16" s="28"/>
      <c r="B16" s="30" t="s">
        <v>166</v>
      </c>
      <c r="C16" s="23" t="s">
        <v>18</v>
      </c>
      <c r="D16" s="40" t="s">
        <v>19</v>
      </c>
      <c r="E16" s="27" t="s">
        <v>135</v>
      </c>
      <c r="F16" s="27">
        <v>12.202299999999999</v>
      </c>
      <c r="G16" s="23" t="s">
        <v>48</v>
      </c>
      <c r="H16" s="16">
        <v>16848</v>
      </c>
      <c r="I16" s="27">
        <v>1</v>
      </c>
      <c r="J16" s="29">
        <f t="shared" si="0"/>
        <v>16848</v>
      </c>
      <c r="K16" s="28">
        <v>1</v>
      </c>
      <c r="L16" s="49">
        <f t="shared" si="1"/>
        <v>16848</v>
      </c>
      <c r="M16" s="30"/>
      <c r="N16" s="27"/>
      <c r="O16" s="30"/>
      <c r="P16" s="27"/>
      <c r="Q16" s="30"/>
      <c r="R16" s="27"/>
      <c r="S16" s="28"/>
    </row>
    <row r="17" spans="1:19" x14ac:dyDescent="0.25">
      <c r="A17" s="28"/>
      <c r="B17" s="30" t="s">
        <v>167</v>
      </c>
      <c r="C17" s="23" t="s">
        <v>18</v>
      </c>
      <c r="D17" s="40" t="s">
        <v>19</v>
      </c>
      <c r="E17" s="27" t="s">
        <v>135</v>
      </c>
      <c r="F17" s="27">
        <v>12.202299999999999</v>
      </c>
      <c r="G17" s="23" t="s">
        <v>48</v>
      </c>
      <c r="H17" s="16">
        <v>122400</v>
      </c>
      <c r="I17" s="27">
        <v>1</v>
      </c>
      <c r="J17" s="29">
        <f t="shared" si="0"/>
        <v>122400</v>
      </c>
      <c r="K17" s="28">
        <v>1</v>
      </c>
      <c r="L17" s="49">
        <f t="shared" si="1"/>
        <v>122400</v>
      </c>
      <c r="M17" s="30"/>
      <c r="N17" s="27"/>
      <c r="O17" s="30"/>
      <c r="P17" s="27"/>
      <c r="Q17" s="30"/>
      <c r="R17" s="27"/>
      <c r="S17" s="28"/>
    </row>
    <row r="18" spans="1:19" x14ac:dyDescent="0.25">
      <c r="A18" s="28">
        <v>5</v>
      </c>
      <c r="B18" s="30" t="s">
        <v>75</v>
      </c>
      <c r="C18" s="27" t="s">
        <v>55</v>
      </c>
      <c r="D18" s="30" t="s">
        <v>19</v>
      </c>
      <c r="E18" s="27" t="s">
        <v>135</v>
      </c>
      <c r="F18" s="27" t="s">
        <v>56</v>
      </c>
      <c r="G18" s="24" t="s">
        <v>48</v>
      </c>
      <c r="H18" s="42">
        <v>22100</v>
      </c>
      <c r="I18" s="27">
        <v>1</v>
      </c>
      <c r="J18" s="29">
        <f t="shared" si="0"/>
        <v>22100</v>
      </c>
      <c r="K18" s="28">
        <v>1</v>
      </c>
      <c r="L18" s="49">
        <f t="shared" si="1"/>
        <v>22100</v>
      </c>
      <c r="M18" s="30"/>
      <c r="N18" s="27"/>
      <c r="O18" s="30"/>
      <c r="P18" s="27"/>
      <c r="Q18" s="30"/>
      <c r="R18" s="27"/>
      <c r="S18" s="28"/>
    </row>
    <row r="19" spans="1:19" x14ac:dyDescent="0.25">
      <c r="A19" s="52" t="s">
        <v>60</v>
      </c>
      <c r="B19" s="26"/>
      <c r="C19" s="23"/>
      <c r="D19" s="26"/>
      <c r="E19" s="26"/>
      <c r="F19" s="26"/>
      <c r="G19" s="24"/>
      <c r="H19" s="23"/>
      <c r="I19" s="26"/>
      <c r="J19" s="37">
        <f>J9+J10+J11+J12+J18</f>
        <v>81764</v>
      </c>
      <c r="K19" s="25"/>
      <c r="L19" s="37">
        <f>L9+L10+L11+L12+L18</f>
        <v>81764</v>
      </c>
      <c r="M19" s="23"/>
      <c r="N19" s="23"/>
      <c r="O19" s="26"/>
      <c r="P19" s="40"/>
      <c r="Q19" s="23"/>
      <c r="R19" s="23"/>
      <c r="S19" s="24"/>
    </row>
    <row r="21" spans="1:19" ht="15" customHeight="1" x14ac:dyDescent="0.25">
      <c r="B21" s="291"/>
      <c r="C21" s="291"/>
      <c r="D21" s="291"/>
      <c r="E21" s="291"/>
    </row>
    <row r="23" spans="1:19" ht="15" customHeight="1" x14ac:dyDescent="0.25">
      <c r="B23" s="59"/>
    </row>
    <row r="24" spans="1:19" ht="15" customHeight="1" x14ac:dyDescent="0.25"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</row>
    <row r="26" spans="1:19" ht="15.75" customHeight="1" x14ac:dyDescent="0.25"/>
    <row r="27" spans="1:19" ht="15.75" customHeight="1" x14ac:dyDescent="0.25"/>
    <row r="28" spans="1:19" ht="15.75" customHeight="1" x14ac:dyDescent="0.25"/>
    <row r="29" spans="1:19" ht="15.75" customHeight="1" x14ac:dyDescent="0.25"/>
    <row r="30" spans="1:19" ht="15.75" customHeight="1" x14ac:dyDescent="0.25"/>
    <row r="31" spans="1:19" ht="15.75" customHeight="1" x14ac:dyDescent="0.25"/>
    <row r="32" spans="1:1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</sheetData>
  <mergeCells count="24">
    <mergeCell ref="K7:K8"/>
    <mergeCell ref="L7:L8"/>
    <mergeCell ref="M7:M8"/>
    <mergeCell ref="A6:A8"/>
    <mergeCell ref="B6:B8"/>
    <mergeCell ref="C6:C8"/>
    <mergeCell ref="D6:D8"/>
    <mergeCell ref="E6:E8"/>
    <mergeCell ref="B21:C21"/>
    <mergeCell ref="D21:E21"/>
    <mergeCell ref="B24:S24"/>
    <mergeCell ref="N7:N8"/>
    <mergeCell ref="F6:F8"/>
    <mergeCell ref="G6:G8"/>
    <mergeCell ref="H6:H8"/>
    <mergeCell ref="I6:J6"/>
    <mergeCell ref="I7:I8"/>
    <mergeCell ref="J7:J8"/>
    <mergeCell ref="K6:L6"/>
    <mergeCell ref="M6:N6"/>
    <mergeCell ref="O6:R6"/>
    <mergeCell ref="S6:S8"/>
    <mergeCell ref="O7:P7"/>
    <mergeCell ref="Q7:R7"/>
  </mergeCells>
  <pageMargins left="0.7" right="0.7" top="0.75" bottom="0.75" header="0" footer="0"/>
  <pageSetup scale="7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1000"/>
  <sheetViews>
    <sheetView workbookViewId="0">
      <selection activeCell="J28" sqref="J28"/>
    </sheetView>
  </sheetViews>
  <sheetFormatPr defaultColWidth="14.42578125" defaultRowHeight="15" customHeight="1" x14ac:dyDescent="0.25"/>
  <cols>
    <col min="1" max="1" width="3.28515625" customWidth="1"/>
    <col min="2" max="2" width="15.28515625" customWidth="1"/>
    <col min="3" max="3" width="17.42578125" customWidth="1"/>
    <col min="4" max="4" width="14.140625" customWidth="1"/>
    <col min="5" max="5" width="10.7109375" customWidth="1"/>
    <col min="6" max="6" width="9.42578125" customWidth="1"/>
    <col min="7" max="7" width="5" customWidth="1"/>
    <col min="8" max="8" width="9.85546875" customWidth="1"/>
    <col min="9" max="9" width="8.28515625" customWidth="1"/>
    <col min="10" max="10" width="7.42578125" customWidth="1"/>
    <col min="11" max="12" width="8.7109375" customWidth="1"/>
    <col min="13" max="13" width="7.28515625" customWidth="1"/>
    <col min="14" max="14" width="6" customWidth="1"/>
    <col min="15" max="15" width="6.85546875" customWidth="1"/>
    <col min="16" max="16" width="6" customWidth="1"/>
    <col min="17" max="17" width="5" customWidth="1"/>
    <col min="18" max="18" width="7.140625" customWidth="1"/>
    <col min="19" max="19" width="17.42578125" customWidth="1"/>
    <col min="20" max="26" width="8.7109375" customWidth="1"/>
  </cols>
  <sheetData>
    <row r="1" spans="1:19" ht="18.75" x14ac:dyDescent="0.3">
      <c r="E1" s="109" t="s">
        <v>168</v>
      </c>
    </row>
    <row r="2" spans="1:19" ht="18.75" x14ac:dyDescent="0.3">
      <c r="E2" s="110" t="s">
        <v>0</v>
      </c>
    </row>
    <row r="4" spans="1:19" x14ac:dyDescent="0.25">
      <c r="C4" s="299" t="s">
        <v>136</v>
      </c>
      <c r="D4" s="282"/>
      <c r="E4" s="282"/>
      <c r="F4" s="282"/>
      <c r="G4" s="282"/>
      <c r="H4" s="282"/>
      <c r="I4" s="282"/>
    </row>
    <row r="7" spans="1:19" ht="21.75" customHeight="1" x14ac:dyDescent="0.25">
      <c r="A7" s="284" t="s">
        <v>1</v>
      </c>
      <c r="B7" s="284" t="s">
        <v>2</v>
      </c>
      <c r="C7" s="284" t="s">
        <v>3</v>
      </c>
      <c r="D7" s="284" t="s">
        <v>4</v>
      </c>
      <c r="E7" s="276" t="s">
        <v>5</v>
      </c>
      <c r="F7" s="276" t="s">
        <v>44</v>
      </c>
      <c r="G7" s="276" t="s">
        <v>6</v>
      </c>
      <c r="H7" s="279" t="s">
        <v>7</v>
      </c>
      <c r="I7" s="274" t="s">
        <v>8</v>
      </c>
      <c r="J7" s="275"/>
      <c r="K7" s="280" t="s">
        <v>9</v>
      </c>
      <c r="L7" s="275"/>
      <c r="M7" s="274" t="s">
        <v>10</v>
      </c>
      <c r="N7" s="275"/>
      <c r="O7" s="285" t="s">
        <v>11</v>
      </c>
      <c r="P7" s="286"/>
      <c r="Q7" s="340"/>
      <c r="R7" s="341"/>
      <c r="S7" s="279" t="s">
        <v>12</v>
      </c>
    </row>
    <row r="8" spans="1:19" x14ac:dyDescent="0.25">
      <c r="A8" s="277"/>
      <c r="B8" s="277"/>
      <c r="C8" s="277"/>
      <c r="D8" s="277"/>
      <c r="E8" s="277"/>
      <c r="F8" s="277"/>
      <c r="G8" s="277"/>
      <c r="H8" s="277"/>
      <c r="I8" s="284" t="s">
        <v>13</v>
      </c>
      <c r="J8" s="284" t="s">
        <v>14</v>
      </c>
      <c r="K8" s="284" t="s">
        <v>13</v>
      </c>
      <c r="L8" s="284" t="s">
        <v>14</v>
      </c>
      <c r="M8" s="284" t="s">
        <v>13</v>
      </c>
      <c r="N8" s="284" t="s">
        <v>14</v>
      </c>
      <c r="O8" s="274" t="s">
        <v>15</v>
      </c>
      <c r="P8" s="275"/>
      <c r="Q8" s="338" t="s">
        <v>16</v>
      </c>
      <c r="R8" s="339"/>
      <c r="S8" s="277"/>
    </row>
    <row r="9" spans="1:19" ht="27.75" customHeight="1" x14ac:dyDescent="0.25">
      <c r="A9" s="278"/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" t="s">
        <v>13</v>
      </c>
      <c r="P9" s="39" t="s">
        <v>14</v>
      </c>
      <c r="Q9" s="2" t="s">
        <v>13</v>
      </c>
      <c r="R9" s="2" t="s">
        <v>14</v>
      </c>
      <c r="S9" s="278"/>
    </row>
    <row r="10" spans="1:19" x14ac:dyDescent="0.25">
      <c r="A10" s="19">
        <v>1</v>
      </c>
      <c r="B10" s="22" t="s">
        <v>75</v>
      </c>
      <c r="C10" s="19" t="s">
        <v>55</v>
      </c>
      <c r="D10" s="22" t="s">
        <v>19</v>
      </c>
      <c r="E10" s="19" t="s">
        <v>137</v>
      </c>
      <c r="F10" s="22" t="s">
        <v>56</v>
      </c>
      <c r="G10" s="19" t="s">
        <v>48</v>
      </c>
      <c r="H10" s="21">
        <v>103500</v>
      </c>
      <c r="I10" s="22">
        <v>0</v>
      </c>
      <c r="J10" s="19">
        <f t="shared" ref="J10:J16" si="0">H10*I10</f>
        <v>0</v>
      </c>
      <c r="K10" s="22">
        <v>0</v>
      </c>
      <c r="L10" s="19">
        <f t="shared" ref="L10:L16" si="1">K10*H10</f>
        <v>0</v>
      </c>
      <c r="M10" s="19"/>
      <c r="N10" s="22"/>
      <c r="O10" s="19"/>
      <c r="P10" s="22"/>
      <c r="Q10" s="19"/>
      <c r="R10" s="20"/>
      <c r="S10" s="20"/>
    </row>
    <row r="11" spans="1:19" x14ac:dyDescent="0.25">
      <c r="A11" s="23">
        <v>2</v>
      </c>
      <c r="B11" s="26" t="s">
        <v>76</v>
      </c>
      <c r="C11" s="23" t="s">
        <v>55</v>
      </c>
      <c r="D11" s="26" t="s">
        <v>19</v>
      </c>
      <c r="E11" s="23" t="s">
        <v>137</v>
      </c>
      <c r="F11" s="26" t="s">
        <v>56</v>
      </c>
      <c r="G11" s="23" t="s">
        <v>48</v>
      </c>
      <c r="H11" s="25">
        <v>82100</v>
      </c>
      <c r="I11" s="26">
        <v>1</v>
      </c>
      <c r="J11" s="23">
        <f t="shared" si="0"/>
        <v>82100</v>
      </c>
      <c r="K11" s="26">
        <v>1</v>
      </c>
      <c r="L11" s="23">
        <f t="shared" si="1"/>
        <v>82100</v>
      </c>
      <c r="M11" s="23"/>
      <c r="N11" s="26"/>
      <c r="O11" s="23"/>
      <c r="P11" s="26"/>
      <c r="Q11" s="23"/>
      <c r="R11" s="24"/>
      <c r="S11" s="24"/>
    </row>
    <row r="12" spans="1:19" x14ac:dyDescent="0.25">
      <c r="A12" s="32">
        <v>3</v>
      </c>
      <c r="B12" s="31" t="s">
        <v>64</v>
      </c>
      <c r="C12" s="32" t="s">
        <v>18</v>
      </c>
      <c r="D12" s="31" t="s">
        <v>19</v>
      </c>
      <c r="E12" s="32" t="s">
        <v>137</v>
      </c>
      <c r="F12" s="31" t="s">
        <v>47</v>
      </c>
      <c r="G12" s="32" t="s">
        <v>48</v>
      </c>
      <c r="H12" s="34">
        <v>23640</v>
      </c>
      <c r="I12" s="31">
        <v>1</v>
      </c>
      <c r="J12" s="32">
        <f t="shared" si="0"/>
        <v>23640</v>
      </c>
      <c r="K12" s="31">
        <v>1</v>
      </c>
      <c r="L12" s="32">
        <f t="shared" si="1"/>
        <v>23640</v>
      </c>
      <c r="M12" s="32"/>
      <c r="N12" s="31"/>
      <c r="O12" s="32"/>
      <c r="P12" s="31"/>
      <c r="Q12" s="32"/>
      <c r="R12" s="33"/>
      <c r="S12" s="24"/>
    </row>
    <row r="13" spans="1:19" x14ac:dyDescent="0.25">
      <c r="A13" s="23">
        <v>4</v>
      </c>
      <c r="B13" s="26" t="s">
        <v>65</v>
      </c>
      <c r="C13" s="23" t="s">
        <v>18</v>
      </c>
      <c r="D13" s="26" t="s">
        <v>19</v>
      </c>
      <c r="E13" s="23" t="s">
        <v>137</v>
      </c>
      <c r="F13" s="26" t="s">
        <v>138</v>
      </c>
      <c r="G13" s="23" t="s">
        <v>48</v>
      </c>
      <c r="H13" s="25">
        <v>14000</v>
      </c>
      <c r="I13" s="26">
        <v>1</v>
      </c>
      <c r="J13" s="23">
        <f t="shared" si="0"/>
        <v>14000</v>
      </c>
      <c r="K13" s="26">
        <v>1</v>
      </c>
      <c r="L13" s="23">
        <f t="shared" si="1"/>
        <v>14000</v>
      </c>
      <c r="M13" s="23"/>
      <c r="N13" s="26"/>
      <c r="O13" s="23"/>
      <c r="P13" s="26"/>
      <c r="Q13" s="23"/>
      <c r="R13" s="24"/>
      <c r="S13" s="28"/>
    </row>
    <row r="14" spans="1:19" x14ac:dyDescent="0.25">
      <c r="A14" s="23">
        <v>5</v>
      </c>
      <c r="B14" s="26" t="s">
        <v>139</v>
      </c>
      <c r="C14" s="23" t="s">
        <v>18</v>
      </c>
      <c r="D14" s="26" t="s">
        <v>19</v>
      </c>
      <c r="E14" s="23" t="s">
        <v>137</v>
      </c>
      <c r="F14" s="26" t="s">
        <v>56</v>
      </c>
      <c r="G14" s="23" t="s">
        <v>48</v>
      </c>
      <c r="H14" s="25">
        <v>9000</v>
      </c>
      <c r="I14" s="26">
        <v>1</v>
      </c>
      <c r="J14" s="23">
        <f t="shared" si="0"/>
        <v>9000</v>
      </c>
      <c r="K14" s="26">
        <v>1</v>
      </c>
      <c r="L14" s="23">
        <f t="shared" si="1"/>
        <v>9000</v>
      </c>
      <c r="M14" s="23"/>
      <c r="N14" s="26"/>
      <c r="O14" s="23"/>
      <c r="P14" s="26"/>
      <c r="Q14" s="23"/>
      <c r="R14" s="24"/>
      <c r="S14" s="28"/>
    </row>
    <row r="15" spans="1:19" x14ac:dyDescent="0.25">
      <c r="A15" s="27">
        <v>6</v>
      </c>
      <c r="B15" s="30" t="s">
        <v>102</v>
      </c>
      <c r="C15" s="27" t="s">
        <v>55</v>
      </c>
      <c r="D15" s="30" t="s">
        <v>19</v>
      </c>
      <c r="E15" s="27" t="s">
        <v>137</v>
      </c>
      <c r="F15" s="30" t="s">
        <v>56</v>
      </c>
      <c r="G15" s="27" t="s">
        <v>48</v>
      </c>
      <c r="H15" s="29">
        <v>18000</v>
      </c>
      <c r="I15" s="30">
        <v>0</v>
      </c>
      <c r="J15" s="27">
        <f t="shared" si="0"/>
        <v>0</v>
      </c>
      <c r="K15" s="30">
        <v>0</v>
      </c>
      <c r="L15" s="27">
        <f t="shared" si="1"/>
        <v>0</v>
      </c>
      <c r="M15" s="27"/>
      <c r="N15" s="30"/>
      <c r="O15" s="27"/>
      <c r="P15" s="30"/>
      <c r="Q15" s="27"/>
      <c r="R15" s="28"/>
      <c r="S15" s="20"/>
    </row>
    <row r="16" spans="1:19" x14ac:dyDescent="0.25">
      <c r="A16" s="23">
        <v>7</v>
      </c>
      <c r="B16" s="26" t="s">
        <v>76</v>
      </c>
      <c r="C16" s="23" t="s">
        <v>55</v>
      </c>
      <c r="D16" s="26" t="s">
        <v>19</v>
      </c>
      <c r="E16" s="23" t="s">
        <v>137</v>
      </c>
      <c r="F16" s="26" t="s">
        <v>56</v>
      </c>
      <c r="G16" s="23" t="s">
        <v>48</v>
      </c>
      <c r="H16" s="25">
        <v>72000</v>
      </c>
      <c r="I16" s="26">
        <v>0</v>
      </c>
      <c r="J16" s="23">
        <f t="shared" si="0"/>
        <v>0</v>
      </c>
      <c r="K16" s="26">
        <v>0</v>
      </c>
      <c r="L16" s="23">
        <f t="shared" si="1"/>
        <v>0</v>
      </c>
      <c r="M16" s="23"/>
      <c r="N16" s="26"/>
      <c r="O16" s="23"/>
      <c r="P16" s="26"/>
      <c r="Q16" s="23"/>
      <c r="R16" s="26"/>
      <c r="S16" s="78"/>
    </row>
    <row r="17" spans="1:19" x14ac:dyDescent="0.25">
      <c r="A17" s="36" t="s">
        <v>60</v>
      </c>
      <c r="B17" s="30"/>
      <c r="C17" s="27"/>
      <c r="D17" s="30"/>
      <c r="E17" s="27"/>
      <c r="F17" s="30"/>
      <c r="G17" s="27"/>
      <c r="H17" s="27"/>
      <c r="I17" s="30"/>
      <c r="J17" s="36">
        <f>J10+J11+J12+J13+J14+J15+J16</f>
        <v>128740</v>
      </c>
      <c r="K17" s="36"/>
      <c r="L17" s="36">
        <f>L10+L11+L12+L13+L14+L15+L16</f>
        <v>128740</v>
      </c>
      <c r="M17" s="27"/>
      <c r="N17" s="30"/>
      <c r="O17" s="27"/>
      <c r="P17" s="30"/>
      <c r="Q17" s="27"/>
      <c r="R17" s="30"/>
      <c r="S17" s="77"/>
    </row>
    <row r="19" spans="1:19" ht="15" customHeight="1" x14ac:dyDescent="0.25">
      <c r="B19" s="291"/>
      <c r="C19" s="291"/>
      <c r="D19" s="291"/>
      <c r="E19" s="291"/>
    </row>
    <row r="21" spans="1:19" ht="15.75" customHeight="1" x14ac:dyDescent="0.25">
      <c r="B21" s="59"/>
    </row>
    <row r="22" spans="1:19" ht="15.75" customHeight="1" x14ac:dyDescent="0.25"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</row>
    <row r="23" spans="1:19" ht="15.75" customHeight="1" x14ac:dyDescent="0.25"/>
    <row r="24" spans="1:19" ht="15.75" customHeight="1" x14ac:dyDescent="0.25"/>
    <row r="25" spans="1:19" ht="15.75" customHeight="1" x14ac:dyDescent="0.25"/>
    <row r="26" spans="1:19" ht="15.75" customHeight="1" x14ac:dyDescent="0.25"/>
    <row r="27" spans="1:19" ht="15.75" customHeight="1" x14ac:dyDescent="0.25"/>
    <row r="28" spans="1:19" ht="15.75" customHeight="1" x14ac:dyDescent="0.25"/>
    <row r="29" spans="1:19" ht="15.75" customHeight="1" x14ac:dyDescent="0.25"/>
    <row r="30" spans="1:19" ht="15.75" customHeight="1" x14ac:dyDescent="0.25"/>
    <row r="31" spans="1:19" ht="15.75" customHeight="1" x14ac:dyDescent="0.25"/>
    <row r="32" spans="1:1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">
    <mergeCell ref="S7:S9"/>
    <mergeCell ref="O8:P8"/>
    <mergeCell ref="Q8:R8"/>
    <mergeCell ref="A7:A9"/>
    <mergeCell ref="B7:B9"/>
    <mergeCell ref="C7:C9"/>
    <mergeCell ref="D7:D9"/>
    <mergeCell ref="E7:E9"/>
    <mergeCell ref="M7:N7"/>
    <mergeCell ref="O7:R7"/>
    <mergeCell ref="B19:C19"/>
    <mergeCell ref="D19:E19"/>
    <mergeCell ref="B22:P22"/>
    <mergeCell ref="C4:I4"/>
    <mergeCell ref="F7:F9"/>
    <mergeCell ref="G7:G9"/>
    <mergeCell ref="H7:H9"/>
    <mergeCell ref="I7:J7"/>
    <mergeCell ref="K7:L7"/>
    <mergeCell ref="I8:I9"/>
    <mergeCell ref="J8:J9"/>
    <mergeCell ref="K8:K9"/>
    <mergeCell ref="L8:L9"/>
    <mergeCell ref="M8:M9"/>
    <mergeCell ref="N8:N9"/>
  </mergeCells>
  <pageMargins left="0.7" right="0.7" top="0.75" bottom="0.75" header="0" footer="0"/>
  <pageSetup scale="7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1000"/>
  <sheetViews>
    <sheetView workbookViewId="0">
      <selection activeCell="A16" sqref="A16:Q20"/>
    </sheetView>
  </sheetViews>
  <sheetFormatPr defaultColWidth="14.42578125" defaultRowHeight="15" customHeight="1" x14ac:dyDescent="0.25"/>
  <cols>
    <col min="1" max="1" width="3.5703125" customWidth="1"/>
    <col min="2" max="2" width="16.42578125" customWidth="1"/>
    <col min="3" max="3" width="13.85546875" customWidth="1"/>
    <col min="4" max="4" width="14.140625" customWidth="1"/>
    <col min="5" max="5" width="8.28515625" customWidth="1"/>
    <col min="6" max="6" width="10" customWidth="1"/>
    <col min="7" max="7" width="8.28515625" customWidth="1"/>
    <col min="8" max="8" width="11.85546875" customWidth="1"/>
    <col min="9" max="9" width="6.42578125" bestFit="1" customWidth="1"/>
    <col min="10" max="10" width="7.7109375" customWidth="1"/>
    <col min="11" max="12" width="6.140625" customWidth="1"/>
    <col min="13" max="13" width="7.7109375" customWidth="1"/>
    <col min="14" max="14" width="9.5703125" customWidth="1"/>
    <col min="15" max="15" width="6.85546875" customWidth="1"/>
    <col min="16" max="16" width="4.85546875" customWidth="1"/>
    <col min="17" max="17" width="6.7109375" customWidth="1"/>
    <col min="18" max="18" width="5.28515625" customWidth="1"/>
    <col min="19" max="19" width="15.42578125" customWidth="1"/>
    <col min="20" max="26" width="8.7109375" customWidth="1"/>
  </cols>
  <sheetData>
    <row r="1" spans="1:19" ht="18.75" x14ac:dyDescent="0.3">
      <c r="E1" s="109" t="s">
        <v>168</v>
      </c>
    </row>
    <row r="2" spans="1:19" ht="18.75" x14ac:dyDescent="0.3">
      <c r="E2" s="110" t="s">
        <v>0</v>
      </c>
    </row>
    <row r="4" spans="1:19" x14ac:dyDescent="0.25">
      <c r="C4" s="299" t="s">
        <v>140</v>
      </c>
      <c r="D4" s="282"/>
      <c r="E4" s="282"/>
      <c r="F4" s="282"/>
      <c r="G4" s="282"/>
      <c r="H4" s="282"/>
      <c r="I4" s="282"/>
    </row>
    <row r="7" spans="1:19" ht="15.75" customHeight="1" x14ac:dyDescent="0.25"/>
    <row r="8" spans="1:19" ht="23.25" customHeight="1" x14ac:dyDescent="0.25">
      <c r="A8" s="284" t="s">
        <v>1</v>
      </c>
      <c r="B8" s="284" t="s">
        <v>2</v>
      </c>
      <c r="C8" s="284" t="s">
        <v>3</v>
      </c>
      <c r="D8" s="284" t="s">
        <v>4</v>
      </c>
      <c r="E8" s="276" t="s">
        <v>5</v>
      </c>
      <c r="F8" s="276" t="s">
        <v>44</v>
      </c>
      <c r="G8" s="316" t="s">
        <v>6</v>
      </c>
      <c r="H8" s="279" t="s">
        <v>7</v>
      </c>
      <c r="I8" s="292" t="s">
        <v>8</v>
      </c>
      <c r="J8" s="346"/>
      <c r="K8" s="280" t="s">
        <v>153</v>
      </c>
      <c r="L8" s="347"/>
      <c r="M8" s="274" t="s">
        <v>10</v>
      </c>
      <c r="N8" s="346"/>
      <c r="O8" s="285" t="s">
        <v>11</v>
      </c>
      <c r="P8" s="349"/>
      <c r="Q8" s="349"/>
      <c r="R8" s="346"/>
      <c r="S8" s="279" t="s">
        <v>12</v>
      </c>
    </row>
    <row r="9" spans="1:19" x14ac:dyDescent="0.25">
      <c r="A9" s="342"/>
      <c r="B9" s="342"/>
      <c r="C9" s="342"/>
      <c r="D9" s="342"/>
      <c r="E9" s="342"/>
      <c r="F9" s="342"/>
      <c r="G9" s="344"/>
      <c r="H9" s="342"/>
      <c r="I9" s="289" t="s">
        <v>13</v>
      </c>
      <c r="J9" s="284" t="s">
        <v>14</v>
      </c>
      <c r="K9" s="284" t="s">
        <v>13</v>
      </c>
      <c r="L9" s="284" t="s">
        <v>14</v>
      </c>
      <c r="M9" s="284" t="s">
        <v>13</v>
      </c>
      <c r="N9" s="284" t="s">
        <v>14</v>
      </c>
      <c r="O9" s="274" t="s">
        <v>15</v>
      </c>
      <c r="P9" s="346"/>
      <c r="Q9" s="274" t="s">
        <v>16</v>
      </c>
      <c r="R9" s="346"/>
      <c r="S9" s="342"/>
    </row>
    <row r="10" spans="1:19" ht="22.5" customHeight="1" x14ac:dyDescent="0.25">
      <c r="A10" s="343"/>
      <c r="B10" s="343"/>
      <c r="C10" s="343"/>
      <c r="D10" s="343"/>
      <c r="E10" s="343"/>
      <c r="F10" s="343"/>
      <c r="G10" s="345"/>
      <c r="H10" s="343"/>
      <c r="I10" s="348"/>
      <c r="J10" s="343"/>
      <c r="K10" s="343"/>
      <c r="L10" s="343"/>
      <c r="M10" s="343"/>
      <c r="N10" s="343"/>
      <c r="O10" s="2" t="s">
        <v>13</v>
      </c>
      <c r="P10" s="2" t="s">
        <v>14</v>
      </c>
      <c r="Q10" s="2" t="s">
        <v>13</v>
      </c>
      <c r="R10" s="39" t="s">
        <v>14</v>
      </c>
      <c r="S10" s="343"/>
    </row>
    <row r="11" spans="1:19" x14ac:dyDescent="0.25">
      <c r="A11" s="19">
        <v>1</v>
      </c>
      <c r="B11" s="19" t="s">
        <v>64</v>
      </c>
      <c r="C11" s="19" t="s">
        <v>18</v>
      </c>
      <c r="D11" s="19" t="s">
        <v>19</v>
      </c>
      <c r="E11" s="20" t="s">
        <v>141</v>
      </c>
      <c r="F11" s="19" t="s">
        <v>47</v>
      </c>
      <c r="G11" s="22" t="s">
        <v>48</v>
      </c>
      <c r="H11" s="21">
        <v>20000</v>
      </c>
      <c r="I11" s="20">
        <v>1</v>
      </c>
      <c r="J11" s="19">
        <f t="shared" ref="J11:J13" si="0">H11*I11</f>
        <v>20000</v>
      </c>
      <c r="K11" s="20">
        <v>1</v>
      </c>
      <c r="L11" s="20">
        <f t="shared" ref="L11:L13" si="1">K11*H11</f>
        <v>20000</v>
      </c>
      <c r="M11" s="20"/>
      <c r="N11" s="20"/>
      <c r="O11" s="20"/>
      <c r="P11" s="20"/>
      <c r="Q11" s="20"/>
      <c r="R11" s="20"/>
      <c r="S11" s="20"/>
    </row>
    <row r="12" spans="1:19" x14ac:dyDescent="0.25">
      <c r="A12" s="23">
        <v>2</v>
      </c>
      <c r="B12" s="23" t="s">
        <v>142</v>
      </c>
      <c r="C12" s="23" t="s">
        <v>18</v>
      </c>
      <c r="D12" s="23" t="s">
        <v>19</v>
      </c>
      <c r="E12" s="24" t="s">
        <v>141</v>
      </c>
      <c r="F12" s="23" t="s">
        <v>56</v>
      </c>
      <c r="G12" s="26" t="s">
        <v>48</v>
      </c>
      <c r="H12" s="25">
        <v>27600</v>
      </c>
      <c r="I12" s="24">
        <v>1</v>
      </c>
      <c r="J12" s="23">
        <f t="shared" si="0"/>
        <v>27600</v>
      </c>
      <c r="K12" s="24">
        <v>1</v>
      </c>
      <c r="L12" s="24">
        <f t="shared" si="1"/>
        <v>27600</v>
      </c>
      <c r="M12" s="24"/>
      <c r="N12" s="24"/>
      <c r="O12" s="24"/>
      <c r="P12" s="24"/>
      <c r="Q12" s="24"/>
      <c r="R12" s="24"/>
      <c r="S12" s="24"/>
    </row>
    <row r="13" spans="1:19" x14ac:dyDescent="0.25">
      <c r="A13" s="27">
        <v>3</v>
      </c>
      <c r="B13" s="27" t="s">
        <v>51</v>
      </c>
      <c r="C13" s="27" t="s">
        <v>18</v>
      </c>
      <c r="D13" s="27" t="s">
        <v>19</v>
      </c>
      <c r="E13" s="28" t="s">
        <v>141</v>
      </c>
      <c r="F13" s="27" t="s">
        <v>47</v>
      </c>
      <c r="G13" s="30" t="s">
        <v>48</v>
      </c>
      <c r="H13" s="29">
        <v>10800</v>
      </c>
      <c r="I13" s="28">
        <v>1</v>
      </c>
      <c r="J13" s="27">
        <f t="shared" si="0"/>
        <v>10800</v>
      </c>
      <c r="K13" s="28">
        <v>1</v>
      </c>
      <c r="L13" s="28">
        <f t="shared" si="1"/>
        <v>10800</v>
      </c>
      <c r="M13" s="28"/>
      <c r="N13" s="28"/>
      <c r="O13" s="28"/>
      <c r="P13" s="28"/>
      <c r="Q13" s="28"/>
      <c r="R13" s="28"/>
      <c r="S13" s="24"/>
    </row>
    <row r="14" spans="1:19" x14ac:dyDescent="0.25">
      <c r="A14" s="36" t="s">
        <v>60</v>
      </c>
      <c r="B14" s="27"/>
      <c r="C14" s="27"/>
      <c r="D14" s="27"/>
      <c r="E14" s="28"/>
      <c r="F14" s="27"/>
      <c r="G14" s="30"/>
      <c r="H14" s="27"/>
      <c r="I14" s="28"/>
      <c r="J14" s="36">
        <f>J11+J12+J13</f>
        <v>58400</v>
      </c>
      <c r="K14" s="36"/>
      <c r="L14" s="36">
        <f>L11+L12+L13</f>
        <v>58400</v>
      </c>
      <c r="M14" s="28"/>
      <c r="N14" s="28"/>
      <c r="O14" s="28"/>
      <c r="P14" s="28"/>
      <c r="Q14" s="28"/>
      <c r="R14" s="28"/>
      <c r="S14" s="28"/>
    </row>
    <row r="15" spans="1:19" ht="15" customHeight="1" x14ac:dyDescent="0.25">
      <c r="S15" s="31"/>
    </row>
    <row r="16" spans="1:19" x14ac:dyDescent="0.25">
      <c r="A16" s="53"/>
      <c r="B16" s="291"/>
      <c r="C16" s="291"/>
      <c r="D16" s="291"/>
      <c r="E16" s="291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S16" s="31"/>
    </row>
    <row r="17" spans="2:17" ht="15" customHeight="1" x14ac:dyDescent="0.25"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</row>
    <row r="18" spans="2:17" ht="15" customHeight="1" x14ac:dyDescent="0.25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</row>
    <row r="19" spans="2:17" ht="15" customHeight="1" x14ac:dyDescent="0.25">
      <c r="B19" s="291"/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</row>
    <row r="21" spans="2:17" ht="15.75" customHeight="1" x14ac:dyDescent="0.25"/>
    <row r="22" spans="2:17" ht="15.75" customHeight="1" x14ac:dyDescent="0.25"/>
    <row r="23" spans="2:17" ht="15.75" customHeight="1" x14ac:dyDescent="0.25"/>
    <row r="24" spans="2:17" ht="15.75" customHeight="1" x14ac:dyDescent="0.25"/>
    <row r="25" spans="2:17" ht="15.75" customHeight="1" x14ac:dyDescent="0.25"/>
    <row r="26" spans="2:17" ht="15.75" customHeight="1" x14ac:dyDescent="0.25"/>
    <row r="27" spans="2:17" ht="15.75" customHeight="1" x14ac:dyDescent="0.25"/>
    <row r="28" spans="2:17" ht="15.75" customHeight="1" x14ac:dyDescent="0.25"/>
    <row r="29" spans="2:17" ht="15.75" customHeight="1" x14ac:dyDescent="0.25"/>
    <row r="30" spans="2:17" ht="15.75" customHeight="1" x14ac:dyDescent="0.25"/>
    <row r="31" spans="2:17" ht="15.75" customHeight="1" x14ac:dyDescent="0.25"/>
    <row r="32" spans="2: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">
    <mergeCell ref="S8:S10"/>
    <mergeCell ref="O9:P9"/>
    <mergeCell ref="Q9:R9"/>
    <mergeCell ref="A8:A10"/>
    <mergeCell ref="B8:B10"/>
    <mergeCell ref="C8:C10"/>
    <mergeCell ref="D8:D10"/>
    <mergeCell ref="E8:E10"/>
    <mergeCell ref="M8:N8"/>
    <mergeCell ref="O8:R8"/>
    <mergeCell ref="B16:C16"/>
    <mergeCell ref="D16:E16"/>
    <mergeCell ref="B19:Q19"/>
    <mergeCell ref="C4:I4"/>
    <mergeCell ref="F8:F10"/>
    <mergeCell ref="G8:G10"/>
    <mergeCell ref="H8:H10"/>
    <mergeCell ref="I8:J8"/>
    <mergeCell ref="K8:L8"/>
    <mergeCell ref="I9:I10"/>
    <mergeCell ref="J9:J10"/>
    <mergeCell ref="K9:K10"/>
    <mergeCell ref="L9:L10"/>
    <mergeCell ref="M9:M10"/>
    <mergeCell ref="N9:N10"/>
  </mergeCells>
  <pageMargins left="0.7" right="0.7" top="0.75" bottom="0.75" header="0" footer="0"/>
  <pageSetup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1000"/>
  <sheetViews>
    <sheetView workbookViewId="0">
      <selection activeCell="B16" sqref="B16:O26"/>
    </sheetView>
  </sheetViews>
  <sheetFormatPr defaultColWidth="14.42578125" defaultRowHeight="15" customHeight="1" x14ac:dyDescent="0.25"/>
  <cols>
    <col min="1" max="1" width="3" customWidth="1"/>
    <col min="2" max="2" width="13.140625" customWidth="1"/>
    <col min="3" max="3" width="13" customWidth="1"/>
    <col min="4" max="4" width="13.5703125" customWidth="1"/>
    <col min="5" max="5" width="17.7109375" customWidth="1"/>
    <col min="6" max="6" width="11" customWidth="1"/>
    <col min="7" max="7" width="7.5703125" customWidth="1"/>
    <col min="8" max="8" width="11" customWidth="1"/>
    <col min="9" max="9" width="6" customWidth="1"/>
    <col min="10" max="10" width="8.5703125" customWidth="1"/>
    <col min="11" max="11" width="7.5703125" customWidth="1"/>
    <col min="12" max="12" width="7.85546875" customWidth="1"/>
    <col min="13" max="13" width="6.28515625" customWidth="1"/>
    <col min="14" max="14" width="5.42578125" customWidth="1"/>
    <col min="15" max="15" width="5.85546875" customWidth="1"/>
    <col min="16" max="16" width="7" customWidth="1"/>
    <col min="17" max="17" width="4.85546875" customWidth="1"/>
    <col min="18" max="18" width="6.5703125" customWidth="1"/>
    <col min="19" max="19" width="14.28515625" customWidth="1"/>
    <col min="20" max="26" width="8.7109375" customWidth="1"/>
  </cols>
  <sheetData>
    <row r="1" spans="1:19" ht="18.75" x14ac:dyDescent="0.3">
      <c r="E1" s="109" t="s">
        <v>168</v>
      </c>
    </row>
    <row r="2" spans="1:19" ht="18.75" x14ac:dyDescent="0.3">
      <c r="E2" s="110" t="s">
        <v>0</v>
      </c>
    </row>
    <row r="4" spans="1:19" x14ac:dyDescent="0.25">
      <c r="C4" s="299" t="s">
        <v>143</v>
      </c>
      <c r="D4" s="282"/>
      <c r="E4" s="282"/>
      <c r="F4" s="282"/>
      <c r="G4" s="282"/>
      <c r="H4" s="282"/>
      <c r="I4" s="282"/>
    </row>
    <row r="7" spans="1:19" ht="8.25" customHeight="1" x14ac:dyDescent="0.25"/>
    <row r="8" spans="1:19" ht="23.25" customHeight="1" x14ac:dyDescent="0.25">
      <c r="A8" s="284" t="s">
        <v>1</v>
      </c>
      <c r="B8" s="284" t="s">
        <v>2</v>
      </c>
      <c r="C8" s="284" t="s">
        <v>3</v>
      </c>
      <c r="D8" s="284" t="s">
        <v>4</v>
      </c>
      <c r="E8" s="276" t="s">
        <v>5</v>
      </c>
      <c r="F8" s="276" t="s">
        <v>44</v>
      </c>
      <c r="G8" s="276" t="s">
        <v>6</v>
      </c>
      <c r="H8" s="279" t="s">
        <v>7</v>
      </c>
      <c r="I8" s="274" t="s">
        <v>8</v>
      </c>
      <c r="J8" s="275"/>
      <c r="K8" s="280" t="s">
        <v>9</v>
      </c>
      <c r="L8" s="275"/>
      <c r="M8" s="274" t="s">
        <v>10</v>
      </c>
      <c r="N8" s="275"/>
      <c r="O8" s="285" t="s">
        <v>11</v>
      </c>
      <c r="P8" s="286"/>
      <c r="Q8" s="286"/>
      <c r="R8" s="275"/>
      <c r="S8" s="279" t="s">
        <v>12</v>
      </c>
    </row>
    <row r="9" spans="1:19" ht="27" customHeight="1" x14ac:dyDescent="0.25">
      <c r="A9" s="277"/>
      <c r="B9" s="277"/>
      <c r="C9" s="277"/>
      <c r="D9" s="277"/>
      <c r="E9" s="277"/>
      <c r="F9" s="277"/>
      <c r="G9" s="277"/>
      <c r="H9" s="277"/>
      <c r="I9" s="284" t="s">
        <v>13</v>
      </c>
      <c r="J9" s="284" t="s">
        <v>14</v>
      </c>
      <c r="K9" s="284" t="s">
        <v>13</v>
      </c>
      <c r="L9" s="284" t="s">
        <v>14</v>
      </c>
      <c r="M9" s="284" t="s">
        <v>13</v>
      </c>
      <c r="N9" s="284" t="s">
        <v>14</v>
      </c>
      <c r="O9" s="274" t="s">
        <v>15</v>
      </c>
      <c r="P9" s="275"/>
      <c r="Q9" s="274" t="s">
        <v>16</v>
      </c>
      <c r="R9" s="275"/>
      <c r="S9" s="277"/>
    </row>
    <row r="10" spans="1:19" x14ac:dyDescent="0.25">
      <c r="A10" s="278"/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" t="s">
        <v>13</v>
      </c>
      <c r="P10" s="2" t="s">
        <v>14</v>
      </c>
      <c r="Q10" s="2" t="s">
        <v>13</v>
      </c>
      <c r="R10" s="2" t="s">
        <v>14</v>
      </c>
      <c r="S10" s="278"/>
    </row>
    <row r="11" spans="1:19" x14ac:dyDescent="0.25">
      <c r="A11" s="10">
        <v>1</v>
      </c>
      <c r="B11" s="10" t="s">
        <v>144</v>
      </c>
      <c r="C11" s="3" t="s">
        <v>18</v>
      </c>
      <c r="D11" s="8" t="s">
        <v>19</v>
      </c>
      <c r="E11" s="9" t="s">
        <v>145</v>
      </c>
      <c r="F11" s="3" t="s">
        <v>56</v>
      </c>
      <c r="G11" s="8" t="s">
        <v>48</v>
      </c>
      <c r="H11" s="113">
        <v>65000</v>
      </c>
      <c r="I11" s="3">
        <v>1</v>
      </c>
      <c r="J11" s="8">
        <f t="shared" ref="J11:J13" si="0">H11*I11</f>
        <v>65000</v>
      </c>
      <c r="K11" s="8">
        <v>1</v>
      </c>
      <c r="L11" s="3">
        <f t="shared" ref="L11:L13" si="1">K11*H11</f>
        <v>65000</v>
      </c>
      <c r="M11" s="8"/>
      <c r="N11" s="9"/>
      <c r="O11" s="3"/>
      <c r="P11" s="8"/>
      <c r="Q11" s="23"/>
      <c r="R11" s="24"/>
      <c r="S11" s="20"/>
    </row>
    <row r="12" spans="1:19" x14ac:dyDescent="0.25">
      <c r="A12" s="10">
        <v>2</v>
      </c>
      <c r="B12" s="10" t="s">
        <v>146</v>
      </c>
      <c r="C12" s="3" t="s">
        <v>18</v>
      </c>
      <c r="D12" s="8" t="s">
        <v>19</v>
      </c>
      <c r="E12" s="9" t="s">
        <v>145</v>
      </c>
      <c r="F12" s="3" t="s">
        <v>56</v>
      </c>
      <c r="G12" s="8" t="s">
        <v>48</v>
      </c>
      <c r="H12" s="113">
        <v>34104</v>
      </c>
      <c r="I12" s="3">
        <v>18</v>
      </c>
      <c r="J12" s="8">
        <f t="shared" si="0"/>
        <v>613872</v>
      </c>
      <c r="K12" s="8">
        <v>18</v>
      </c>
      <c r="L12" s="3">
        <f t="shared" si="1"/>
        <v>613872</v>
      </c>
      <c r="M12" s="8"/>
      <c r="N12" s="9"/>
      <c r="O12" s="3"/>
      <c r="P12" s="8"/>
      <c r="Q12" s="23"/>
      <c r="R12" s="24"/>
      <c r="S12" s="24"/>
    </row>
    <row r="13" spans="1:19" x14ac:dyDescent="0.25">
      <c r="A13" s="114">
        <v>3</v>
      </c>
      <c r="B13" s="114" t="s">
        <v>53</v>
      </c>
      <c r="C13" s="114" t="s">
        <v>18</v>
      </c>
      <c r="D13" s="115" t="s">
        <v>19</v>
      </c>
      <c r="E13" s="116" t="s">
        <v>145</v>
      </c>
      <c r="F13" s="117" t="s">
        <v>56</v>
      </c>
      <c r="G13" s="118" t="s">
        <v>48</v>
      </c>
      <c r="H13" s="119">
        <v>63600</v>
      </c>
      <c r="I13" s="117">
        <v>2</v>
      </c>
      <c r="J13" s="118">
        <f t="shared" si="0"/>
        <v>127200</v>
      </c>
      <c r="K13" s="118">
        <v>2</v>
      </c>
      <c r="L13" s="117">
        <f t="shared" si="1"/>
        <v>127200</v>
      </c>
      <c r="M13" s="118"/>
      <c r="N13" s="116"/>
      <c r="O13" s="117"/>
      <c r="P13" s="118"/>
      <c r="Q13" s="27"/>
      <c r="R13" s="28"/>
      <c r="S13" s="24"/>
    </row>
    <row r="14" spans="1:19" x14ac:dyDescent="0.25">
      <c r="A14" s="120" t="s">
        <v>60</v>
      </c>
      <c r="B14" s="114"/>
      <c r="C14" s="114"/>
      <c r="D14" s="117"/>
      <c r="E14" s="116"/>
      <c r="F14" s="117"/>
      <c r="G14" s="118"/>
      <c r="H14" s="116"/>
      <c r="I14" s="117"/>
      <c r="J14" s="121">
        <f>J11+J12+J13</f>
        <v>806072</v>
      </c>
      <c r="K14" s="118"/>
      <c r="L14" s="121">
        <f>L11+L12+L13</f>
        <v>806072</v>
      </c>
      <c r="M14" s="118"/>
      <c r="N14" s="116"/>
      <c r="O14" s="117"/>
      <c r="P14" s="118"/>
      <c r="Q14" s="27"/>
      <c r="R14" s="28"/>
      <c r="S14" s="28"/>
    </row>
    <row r="15" spans="1:19" ht="15" customHeight="1" x14ac:dyDescent="0.25">
      <c r="S15" s="31"/>
    </row>
    <row r="16" spans="1:19" ht="15" customHeight="1" x14ac:dyDescent="0.25">
      <c r="B16" s="291"/>
      <c r="C16" s="291"/>
      <c r="D16" s="291"/>
      <c r="E16" s="291"/>
      <c r="S16" s="31"/>
    </row>
    <row r="18" spans="2:15" ht="15" customHeight="1" x14ac:dyDescent="0.25">
      <c r="B18" s="59"/>
    </row>
    <row r="19" spans="2:15" ht="15" customHeight="1" x14ac:dyDescent="0.25">
      <c r="B19" s="291"/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</row>
    <row r="21" spans="2:15" ht="15.75" customHeight="1" x14ac:dyDescent="0.25"/>
    <row r="22" spans="2:15" ht="15.75" customHeight="1" x14ac:dyDescent="0.25"/>
    <row r="23" spans="2:15" ht="15.75" customHeight="1" x14ac:dyDescent="0.25"/>
    <row r="24" spans="2:15" ht="15.75" customHeight="1" x14ac:dyDescent="0.25"/>
    <row r="25" spans="2:15" ht="15.75" customHeight="1" x14ac:dyDescent="0.25"/>
    <row r="26" spans="2:15" ht="15.75" customHeight="1" x14ac:dyDescent="0.25"/>
    <row r="27" spans="2:15" ht="15.75" customHeight="1" x14ac:dyDescent="0.25"/>
    <row r="28" spans="2:15" ht="15.75" customHeight="1" x14ac:dyDescent="0.25"/>
    <row r="29" spans="2:15" ht="15.75" customHeight="1" x14ac:dyDescent="0.25"/>
    <row r="30" spans="2:15" ht="15.75" customHeight="1" x14ac:dyDescent="0.25"/>
    <row r="31" spans="2:15" ht="15.75" customHeight="1" x14ac:dyDescent="0.25"/>
    <row r="32" spans="2:1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">
    <mergeCell ref="S8:S10"/>
    <mergeCell ref="O9:P9"/>
    <mergeCell ref="Q9:R9"/>
    <mergeCell ref="A8:A10"/>
    <mergeCell ref="B8:B10"/>
    <mergeCell ref="C8:C10"/>
    <mergeCell ref="D8:D10"/>
    <mergeCell ref="E8:E10"/>
    <mergeCell ref="M8:N8"/>
    <mergeCell ref="O8:R8"/>
    <mergeCell ref="B16:C16"/>
    <mergeCell ref="D16:E16"/>
    <mergeCell ref="B19:O19"/>
    <mergeCell ref="C4:I4"/>
    <mergeCell ref="F8:F10"/>
    <mergeCell ref="G8:G10"/>
    <mergeCell ref="H8:H10"/>
    <mergeCell ref="I8:J8"/>
    <mergeCell ref="K8:L8"/>
    <mergeCell ref="I9:I10"/>
    <mergeCell ref="J9:J10"/>
    <mergeCell ref="K9:K10"/>
    <mergeCell ref="L9:L10"/>
    <mergeCell ref="M9:M10"/>
    <mergeCell ref="N9:N10"/>
  </mergeCells>
  <pageMargins left="0.7" right="0.7" top="0.75" bottom="0.75" header="0" footer="0"/>
  <pageSetup scale="7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outlinePr summaryBelow="0" summaryRight="0"/>
  </sheetPr>
  <dimension ref="A1:S22"/>
  <sheetViews>
    <sheetView tabSelected="1" zoomScaleNormal="100" workbookViewId="0">
      <selection activeCell="B29" sqref="B29"/>
    </sheetView>
  </sheetViews>
  <sheetFormatPr defaultColWidth="14.42578125" defaultRowHeight="15" customHeight="1" x14ac:dyDescent="0.25"/>
  <cols>
    <col min="1" max="1" width="3.85546875" customWidth="1"/>
    <col min="2" max="2" width="14.5703125" customWidth="1"/>
    <col min="3" max="3" width="16" customWidth="1"/>
    <col min="4" max="4" width="13.140625" customWidth="1"/>
    <col min="5" max="5" width="17.28515625" customWidth="1"/>
    <col min="6" max="6" width="10" customWidth="1"/>
    <col min="7" max="7" width="7.7109375" customWidth="1"/>
    <col min="8" max="8" width="8.42578125" customWidth="1"/>
    <col min="9" max="9" width="6.42578125" customWidth="1"/>
    <col min="10" max="10" width="8" customWidth="1"/>
    <col min="11" max="11" width="5.5703125" customWidth="1"/>
    <col min="12" max="12" width="10" customWidth="1"/>
    <col min="13" max="13" width="5.140625" customWidth="1"/>
    <col min="14" max="14" width="6.42578125" customWidth="1"/>
    <col min="15" max="15" width="7.5703125" customWidth="1"/>
    <col min="16" max="16" width="5" customWidth="1"/>
    <col min="17" max="17" width="6.42578125" customWidth="1"/>
    <col min="18" max="18" width="7" customWidth="1"/>
    <col min="19" max="19" width="15.140625" customWidth="1"/>
  </cols>
  <sheetData>
    <row r="1" spans="1:19" ht="15" customHeight="1" x14ac:dyDescent="0.3">
      <c r="A1" s="108"/>
      <c r="E1" s="109" t="s">
        <v>168</v>
      </c>
    </row>
    <row r="2" spans="1:19" ht="15" customHeight="1" x14ac:dyDescent="0.3">
      <c r="E2" s="110" t="s">
        <v>0</v>
      </c>
    </row>
    <row r="4" spans="1:19" x14ac:dyDescent="0.25">
      <c r="C4" s="299" t="s">
        <v>147</v>
      </c>
      <c r="D4" s="282"/>
      <c r="E4" s="282"/>
      <c r="F4" s="282"/>
      <c r="G4" s="282"/>
      <c r="H4" s="282"/>
      <c r="I4" s="282"/>
    </row>
    <row r="5" spans="1:19" ht="12.75" customHeight="1" x14ac:dyDescent="0.25"/>
    <row r="6" spans="1:19" s="112" customFormat="1" ht="42" customHeight="1" x14ac:dyDescent="0.2">
      <c r="A6" s="284" t="s">
        <v>1</v>
      </c>
      <c r="B6" s="284" t="s">
        <v>2</v>
      </c>
      <c r="C6" s="284" t="s">
        <v>3</v>
      </c>
      <c r="D6" s="284" t="s">
        <v>4</v>
      </c>
      <c r="E6" s="276" t="s">
        <v>5</v>
      </c>
      <c r="F6" s="276" t="s">
        <v>44</v>
      </c>
      <c r="G6" s="276" t="s">
        <v>6</v>
      </c>
      <c r="H6" s="279" t="s">
        <v>7</v>
      </c>
      <c r="I6" s="274" t="s">
        <v>8</v>
      </c>
      <c r="J6" s="297"/>
      <c r="K6" s="280" t="s">
        <v>9</v>
      </c>
      <c r="L6" s="297"/>
      <c r="M6" s="274" t="s">
        <v>10</v>
      </c>
      <c r="N6" s="297"/>
      <c r="O6" s="285" t="s">
        <v>11</v>
      </c>
      <c r="P6" s="298"/>
      <c r="Q6" s="298"/>
      <c r="R6" s="297"/>
      <c r="S6" s="279" t="s">
        <v>152</v>
      </c>
    </row>
    <row r="7" spans="1:19" s="112" customFormat="1" ht="12.75" x14ac:dyDescent="0.2">
      <c r="A7" s="295"/>
      <c r="B7" s="295"/>
      <c r="C7" s="295"/>
      <c r="D7" s="295"/>
      <c r="E7" s="295"/>
      <c r="F7" s="295"/>
      <c r="G7" s="295"/>
      <c r="H7" s="295"/>
      <c r="I7" s="284" t="s">
        <v>13</v>
      </c>
      <c r="J7" s="284" t="s">
        <v>14</v>
      </c>
      <c r="K7" s="284" t="s">
        <v>13</v>
      </c>
      <c r="L7" s="284" t="s">
        <v>14</v>
      </c>
      <c r="M7" s="284" t="s">
        <v>13</v>
      </c>
      <c r="N7" s="284" t="s">
        <v>14</v>
      </c>
      <c r="O7" s="274" t="s">
        <v>15</v>
      </c>
      <c r="P7" s="297"/>
      <c r="Q7" s="316" t="s">
        <v>16</v>
      </c>
      <c r="R7" s="297"/>
      <c r="S7" s="295"/>
    </row>
    <row r="8" spans="1:19" s="112" customFormat="1" ht="12.75" x14ac:dyDescent="0.2">
      <c r="A8" s="295"/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56" t="s">
        <v>13</v>
      </c>
      <c r="P8" s="107" t="s">
        <v>14</v>
      </c>
      <c r="Q8" s="90" t="s">
        <v>13</v>
      </c>
      <c r="R8" s="106" t="s">
        <v>14</v>
      </c>
      <c r="S8" s="295"/>
    </row>
    <row r="9" spans="1:19" x14ac:dyDescent="0.25">
      <c r="A9" s="97">
        <v>1</v>
      </c>
      <c r="B9" s="85" t="s">
        <v>64</v>
      </c>
      <c r="C9" s="83" t="s">
        <v>18</v>
      </c>
      <c r="D9" s="83" t="s">
        <v>19</v>
      </c>
      <c r="E9" s="83" t="s">
        <v>148</v>
      </c>
      <c r="F9" s="85" t="s">
        <v>56</v>
      </c>
      <c r="G9" s="86" t="s">
        <v>20</v>
      </c>
      <c r="H9" s="96">
        <v>15360</v>
      </c>
      <c r="I9" s="86">
        <v>3</v>
      </c>
      <c r="J9" s="86">
        <f t="shared" ref="J9:J11" si="0">H9*I9</f>
        <v>46080</v>
      </c>
      <c r="K9" s="86">
        <v>3</v>
      </c>
      <c r="L9" s="86">
        <f t="shared" ref="L9:L11" si="1">K9*H9</f>
        <v>46080</v>
      </c>
      <c r="M9" s="66"/>
      <c r="N9" s="76"/>
      <c r="O9" s="67"/>
      <c r="P9" s="66"/>
      <c r="Q9" s="76"/>
      <c r="R9" s="67"/>
      <c r="S9" s="89"/>
    </row>
    <row r="10" spans="1:19" x14ac:dyDescent="0.25">
      <c r="A10" s="99">
        <v>2</v>
      </c>
      <c r="B10" s="85" t="s">
        <v>149</v>
      </c>
      <c r="C10" s="83" t="s">
        <v>18</v>
      </c>
      <c r="D10" s="83" t="s">
        <v>19</v>
      </c>
      <c r="E10" s="91" t="s">
        <v>148</v>
      </c>
      <c r="F10" s="94" t="s">
        <v>56</v>
      </c>
      <c r="G10" s="86" t="s">
        <v>20</v>
      </c>
      <c r="H10" s="96">
        <v>5000</v>
      </c>
      <c r="I10" s="86">
        <v>1</v>
      </c>
      <c r="J10" s="86">
        <f t="shared" si="0"/>
        <v>5000</v>
      </c>
      <c r="K10" s="86">
        <v>1</v>
      </c>
      <c r="L10" s="86">
        <f t="shared" si="1"/>
        <v>5000</v>
      </c>
      <c r="M10" s="66"/>
      <c r="N10" s="76"/>
      <c r="O10" s="67"/>
      <c r="P10" s="66"/>
      <c r="Q10" s="76"/>
      <c r="R10" s="67"/>
      <c r="S10" s="61"/>
    </row>
    <row r="11" spans="1:19" x14ac:dyDescent="0.25">
      <c r="A11" s="85">
        <v>3</v>
      </c>
      <c r="B11" s="85" t="s">
        <v>142</v>
      </c>
      <c r="C11" s="85" t="s">
        <v>18</v>
      </c>
      <c r="D11" s="85" t="s">
        <v>19</v>
      </c>
      <c r="E11" s="86" t="s">
        <v>148</v>
      </c>
      <c r="F11" s="70" t="s">
        <v>56</v>
      </c>
      <c r="G11" s="86" t="s">
        <v>20</v>
      </c>
      <c r="H11" s="96">
        <v>13000</v>
      </c>
      <c r="I11" s="86">
        <v>3</v>
      </c>
      <c r="J11" s="86">
        <f t="shared" si="0"/>
        <v>39000</v>
      </c>
      <c r="K11" s="85">
        <v>3</v>
      </c>
      <c r="L11" s="83">
        <f t="shared" si="1"/>
        <v>39000</v>
      </c>
      <c r="M11" s="72"/>
      <c r="N11" s="78"/>
      <c r="O11" s="74"/>
      <c r="P11" s="72"/>
      <c r="Q11" s="78"/>
      <c r="R11" s="74"/>
      <c r="S11" s="89"/>
    </row>
    <row r="12" spans="1:19" x14ac:dyDescent="0.25">
      <c r="A12" s="97">
        <v>4</v>
      </c>
      <c r="B12" s="85" t="s">
        <v>150</v>
      </c>
      <c r="C12" s="83" t="s">
        <v>18</v>
      </c>
      <c r="D12" s="83" t="s">
        <v>19</v>
      </c>
      <c r="E12" s="83" t="s">
        <v>148</v>
      </c>
      <c r="F12" s="85" t="s">
        <v>56</v>
      </c>
      <c r="G12" s="83" t="s">
        <v>20</v>
      </c>
      <c r="H12" s="83" t="s">
        <v>79</v>
      </c>
      <c r="I12" s="83">
        <v>2</v>
      </c>
      <c r="J12" s="83">
        <v>0</v>
      </c>
      <c r="K12" s="83">
        <v>2</v>
      </c>
      <c r="L12" s="83">
        <v>0</v>
      </c>
      <c r="M12" s="72"/>
      <c r="N12" s="78"/>
      <c r="O12" s="74"/>
      <c r="P12" s="72"/>
      <c r="Q12" s="78"/>
      <c r="R12" s="74"/>
      <c r="S12" s="98"/>
    </row>
    <row r="13" spans="1:19" x14ac:dyDescent="0.25">
      <c r="A13" s="97">
        <v>5</v>
      </c>
      <c r="B13" s="85" t="s">
        <v>53</v>
      </c>
      <c r="C13" s="83" t="s">
        <v>18</v>
      </c>
      <c r="D13" s="83" t="s">
        <v>19</v>
      </c>
      <c r="E13" s="91" t="s">
        <v>148</v>
      </c>
      <c r="F13" s="94" t="s">
        <v>56</v>
      </c>
      <c r="G13" s="91" t="s">
        <v>20</v>
      </c>
      <c r="H13" s="93">
        <v>300000</v>
      </c>
      <c r="I13" s="91">
        <v>1</v>
      </c>
      <c r="J13" s="91">
        <f t="shared" ref="J13:J16" si="2">H13*I13</f>
        <v>300000</v>
      </c>
      <c r="K13" s="91">
        <v>1</v>
      </c>
      <c r="L13" s="91">
        <f t="shared" ref="L13:L16" si="3">K13*H13</f>
        <v>300000</v>
      </c>
      <c r="N13" s="87"/>
      <c r="O13" s="75"/>
      <c r="Q13" s="87"/>
      <c r="R13" s="75"/>
      <c r="S13" s="63"/>
    </row>
    <row r="14" spans="1:19" x14ac:dyDescent="0.25">
      <c r="A14" s="97">
        <v>6</v>
      </c>
      <c r="B14" s="85" t="s">
        <v>52</v>
      </c>
      <c r="C14" s="83" t="s">
        <v>18</v>
      </c>
      <c r="D14" s="83" t="s">
        <v>19</v>
      </c>
      <c r="E14" s="83" t="s">
        <v>148</v>
      </c>
      <c r="F14" s="85" t="s">
        <v>56</v>
      </c>
      <c r="G14" s="83" t="s">
        <v>20</v>
      </c>
      <c r="H14" s="95">
        <v>4800</v>
      </c>
      <c r="I14" s="83">
        <v>9</v>
      </c>
      <c r="J14" s="83">
        <f t="shared" si="2"/>
        <v>43200</v>
      </c>
      <c r="K14" s="83">
        <v>9</v>
      </c>
      <c r="L14" s="83">
        <f t="shared" si="3"/>
        <v>43200</v>
      </c>
      <c r="M14" s="72"/>
      <c r="N14" s="78"/>
      <c r="O14" s="74"/>
      <c r="P14" s="72"/>
      <c r="Q14" s="78"/>
      <c r="R14" s="74"/>
      <c r="S14" s="61"/>
    </row>
    <row r="15" spans="1:19" x14ac:dyDescent="0.25">
      <c r="A15" s="100">
        <v>7</v>
      </c>
      <c r="B15" s="101" t="s">
        <v>51</v>
      </c>
      <c r="C15" s="102" t="s">
        <v>18</v>
      </c>
      <c r="D15" s="102" t="s">
        <v>19</v>
      </c>
      <c r="E15" s="102" t="s">
        <v>148</v>
      </c>
      <c r="F15" s="101" t="s">
        <v>56</v>
      </c>
      <c r="G15" s="102" t="s">
        <v>20</v>
      </c>
      <c r="H15" s="103">
        <v>11800</v>
      </c>
      <c r="I15" s="102">
        <v>1</v>
      </c>
      <c r="J15" s="102">
        <f t="shared" si="2"/>
        <v>11800</v>
      </c>
      <c r="K15" s="102">
        <v>1</v>
      </c>
      <c r="L15" s="102">
        <f t="shared" si="3"/>
        <v>11800</v>
      </c>
      <c r="M15" s="68"/>
      <c r="N15" s="77"/>
      <c r="O15" s="69"/>
      <c r="P15" s="68"/>
      <c r="Q15" s="77"/>
      <c r="R15" s="69"/>
      <c r="S15" s="78"/>
    </row>
    <row r="16" spans="1:19" x14ac:dyDescent="0.25">
      <c r="A16" s="99">
        <v>8</v>
      </c>
      <c r="B16" s="94" t="s">
        <v>75</v>
      </c>
      <c r="C16" s="91" t="s">
        <v>55</v>
      </c>
      <c r="D16" s="85" t="s">
        <v>19</v>
      </c>
      <c r="E16" s="91" t="s">
        <v>148</v>
      </c>
      <c r="F16" s="94" t="s">
        <v>56</v>
      </c>
      <c r="G16" s="91" t="s">
        <v>20</v>
      </c>
      <c r="H16" s="93">
        <v>22100</v>
      </c>
      <c r="I16" s="91">
        <v>1</v>
      </c>
      <c r="J16" s="91">
        <f t="shared" si="2"/>
        <v>22100</v>
      </c>
      <c r="K16" s="91">
        <v>1</v>
      </c>
      <c r="L16" s="91">
        <f t="shared" si="3"/>
        <v>22100</v>
      </c>
      <c r="N16" s="78"/>
      <c r="O16" s="75"/>
      <c r="P16" s="78"/>
      <c r="Q16" s="78"/>
      <c r="R16" s="75"/>
      <c r="S16" s="77"/>
    </row>
    <row r="17" spans="1:19" x14ac:dyDescent="0.25">
      <c r="A17" s="71" t="s">
        <v>114</v>
      </c>
      <c r="B17" s="78"/>
      <c r="C17" s="104"/>
      <c r="D17" s="69"/>
      <c r="E17" s="74"/>
      <c r="F17" s="78"/>
      <c r="G17" s="74"/>
      <c r="H17" s="74"/>
      <c r="I17" s="74"/>
      <c r="J17" s="92">
        <f>J9+J10+J11+J12+J13+J14+J15+J16</f>
        <v>467180</v>
      </c>
      <c r="K17" s="74"/>
      <c r="L17" s="92">
        <f>L9+L10+L11+L12+L13+L14+L15+L16</f>
        <v>467180</v>
      </c>
      <c r="M17" s="72"/>
      <c r="N17" s="77"/>
      <c r="O17" s="78"/>
      <c r="P17" s="68"/>
      <c r="Q17" s="77"/>
      <c r="R17" s="78"/>
      <c r="S17" s="77"/>
    </row>
    <row r="19" spans="1:19" ht="15" customHeight="1" x14ac:dyDescent="0.25">
      <c r="B19" s="350"/>
      <c r="C19" s="350"/>
      <c r="D19" s="350"/>
      <c r="E19" s="350"/>
    </row>
    <row r="21" spans="1:19" ht="15" customHeight="1" x14ac:dyDescent="0.25">
      <c r="B21" s="59"/>
    </row>
    <row r="22" spans="1:19" ht="15" customHeight="1" x14ac:dyDescent="0.25"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</row>
  </sheetData>
  <mergeCells count="25">
    <mergeCell ref="N7:N8"/>
    <mergeCell ref="S6:S8"/>
    <mergeCell ref="O7:P7"/>
    <mergeCell ref="Q7:R7"/>
    <mergeCell ref="A6:A8"/>
    <mergeCell ref="B6:B8"/>
    <mergeCell ref="C6:C8"/>
    <mergeCell ref="D6:D8"/>
    <mergeCell ref="E6:E8"/>
    <mergeCell ref="M6:N6"/>
    <mergeCell ref="O6:R6"/>
    <mergeCell ref="B19:C19"/>
    <mergeCell ref="D19:E19"/>
    <mergeCell ref="B22:M22"/>
    <mergeCell ref="C4:I4"/>
    <mergeCell ref="F6:F8"/>
    <mergeCell ref="G6:G8"/>
    <mergeCell ref="H6:H8"/>
    <mergeCell ref="I6:J6"/>
    <mergeCell ref="K6:L6"/>
    <mergeCell ref="I7:I8"/>
    <mergeCell ref="J7:J8"/>
    <mergeCell ref="K7:K8"/>
    <mergeCell ref="L7:L8"/>
    <mergeCell ref="M7:M8"/>
  </mergeCells>
  <pageMargins left="0.7" right="0.7" top="0.75" bottom="0.75" header="0.3" footer="0.3"/>
  <pageSetup scale="70" fitToWidth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01"/>
  <sheetViews>
    <sheetView workbookViewId="0">
      <selection activeCell="C25" sqref="C25:C26"/>
    </sheetView>
  </sheetViews>
  <sheetFormatPr defaultColWidth="14.42578125" defaultRowHeight="15" customHeight="1" x14ac:dyDescent="0.25"/>
  <cols>
    <col min="1" max="1" width="3.7109375" customWidth="1"/>
    <col min="2" max="2" width="15.28515625" customWidth="1"/>
    <col min="3" max="3" width="17" customWidth="1"/>
    <col min="4" max="4" width="14.140625" customWidth="1"/>
    <col min="5" max="5" width="11.7109375" customWidth="1"/>
    <col min="6" max="6" width="9.85546875" customWidth="1"/>
    <col min="7" max="7" width="6" customWidth="1"/>
    <col min="8" max="8" width="11.7109375" customWidth="1"/>
    <col min="9" max="9" width="5.7109375" customWidth="1"/>
    <col min="10" max="10" width="8.140625" customWidth="1"/>
    <col min="11" max="11" width="5.5703125" customWidth="1"/>
    <col min="12" max="12" width="8.7109375" customWidth="1"/>
    <col min="13" max="13" width="5.42578125" customWidth="1"/>
    <col min="14" max="14" width="8.28515625" customWidth="1"/>
    <col min="15" max="15" width="5.7109375" customWidth="1"/>
    <col min="16" max="17" width="6.5703125" customWidth="1"/>
    <col min="18" max="18" width="7.42578125" customWidth="1"/>
    <col min="19" max="19" width="16.85546875" customWidth="1"/>
    <col min="20" max="26" width="8.7109375" customWidth="1"/>
  </cols>
  <sheetData>
    <row r="1" spans="1:22" ht="18.75" x14ac:dyDescent="0.3">
      <c r="D1" s="109" t="s">
        <v>168</v>
      </c>
    </row>
    <row r="2" spans="1:22" ht="18.75" x14ac:dyDescent="0.3">
      <c r="D2" s="110" t="s">
        <v>0</v>
      </c>
    </row>
    <row r="3" spans="1:22" ht="15.75" x14ac:dyDescent="0.25">
      <c r="D3" s="288" t="s">
        <v>61</v>
      </c>
      <c r="E3" s="282"/>
      <c r="F3" s="282"/>
      <c r="G3" s="282"/>
      <c r="H3" s="282"/>
    </row>
    <row r="5" spans="1:22" ht="27.75" customHeight="1" x14ac:dyDescent="0.25">
      <c r="A5" s="284" t="s">
        <v>1</v>
      </c>
      <c r="B5" s="284" t="s">
        <v>2</v>
      </c>
      <c r="C5" s="284" t="s">
        <v>3</v>
      </c>
      <c r="D5" s="284" t="s">
        <v>4</v>
      </c>
      <c r="E5" s="276" t="s">
        <v>5</v>
      </c>
      <c r="F5" s="276" t="s">
        <v>44</v>
      </c>
      <c r="G5" s="276" t="s">
        <v>6</v>
      </c>
      <c r="H5" s="279" t="s">
        <v>7</v>
      </c>
      <c r="I5" s="274" t="s">
        <v>8</v>
      </c>
      <c r="J5" s="275"/>
      <c r="K5" s="280" t="s">
        <v>153</v>
      </c>
      <c r="L5" s="275"/>
      <c r="M5" s="274" t="s">
        <v>10</v>
      </c>
      <c r="N5" s="275"/>
      <c r="O5" s="285" t="s">
        <v>11</v>
      </c>
      <c r="P5" s="286"/>
      <c r="Q5" s="286"/>
      <c r="R5" s="275"/>
      <c r="S5" s="279" t="s">
        <v>12</v>
      </c>
    </row>
    <row r="6" spans="1:22" ht="23.25" customHeight="1" x14ac:dyDescent="0.25">
      <c r="A6" s="277"/>
      <c r="B6" s="277"/>
      <c r="C6" s="277"/>
      <c r="D6" s="277"/>
      <c r="E6" s="277"/>
      <c r="F6" s="277"/>
      <c r="G6" s="277"/>
      <c r="H6" s="277"/>
      <c r="I6" s="284" t="s">
        <v>13</v>
      </c>
      <c r="J6" s="284" t="s">
        <v>14</v>
      </c>
      <c r="K6" s="284" t="s">
        <v>13</v>
      </c>
      <c r="L6" s="284" t="s">
        <v>14</v>
      </c>
      <c r="M6" s="284" t="s">
        <v>13</v>
      </c>
      <c r="N6" s="284" t="s">
        <v>14</v>
      </c>
      <c r="O6" s="292" t="s">
        <v>15</v>
      </c>
      <c r="P6" s="275"/>
      <c r="Q6" s="274" t="s">
        <v>16</v>
      </c>
      <c r="R6" s="275"/>
      <c r="S6" s="277"/>
    </row>
    <row r="7" spans="1:22" x14ac:dyDescent="0.25">
      <c r="A7" s="278"/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39" t="s">
        <v>13</v>
      </c>
      <c r="P7" s="2" t="s">
        <v>14</v>
      </c>
      <c r="Q7" s="2" t="s">
        <v>13</v>
      </c>
      <c r="R7" s="2" t="s">
        <v>14</v>
      </c>
      <c r="S7" s="278"/>
    </row>
    <row r="8" spans="1:22" x14ac:dyDescent="0.25">
      <c r="A8" s="123">
        <v>1</v>
      </c>
      <c r="B8" s="123" t="s">
        <v>62</v>
      </c>
      <c r="C8" s="126" t="s">
        <v>18</v>
      </c>
      <c r="D8" s="123" t="s">
        <v>19</v>
      </c>
      <c r="E8" s="123" t="s">
        <v>63</v>
      </c>
      <c r="F8" s="123" t="s">
        <v>47</v>
      </c>
      <c r="G8" s="123" t="s">
        <v>48</v>
      </c>
      <c r="H8" s="160">
        <v>29040</v>
      </c>
      <c r="I8" s="126">
        <v>1</v>
      </c>
      <c r="J8" s="160">
        <f t="shared" ref="J8:J16" si="0">H8*I8</f>
        <v>29040</v>
      </c>
      <c r="K8" s="123">
        <v>1</v>
      </c>
      <c r="L8" s="126">
        <f t="shared" ref="L8:L16" si="1">K8*H8</f>
        <v>29040</v>
      </c>
      <c r="M8" s="10">
        <f>I8-K8</f>
        <v>0</v>
      </c>
      <c r="N8" s="123">
        <f>M8*H8</f>
        <v>0</v>
      </c>
      <c r="O8" s="126"/>
      <c r="P8" s="123"/>
      <c r="Q8" s="123"/>
      <c r="R8" s="123"/>
      <c r="S8" s="125"/>
    </row>
    <row r="9" spans="1:22" x14ac:dyDescent="0.25">
      <c r="A9" s="117">
        <v>2</v>
      </c>
      <c r="B9" s="117" t="s">
        <v>64</v>
      </c>
      <c r="C9" s="116" t="s">
        <v>18</v>
      </c>
      <c r="D9" s="117" t="s">
        <v>19</v>
      </c>
      <c r="E9" s="117" t="s">
        <v>63</v>
      </c>
      <c r="F9" s="3" t="s">
        <v>47</v>
      </c>
      <c r="G9" s="3" t="s">
        <v>48</v>
      </c>
      <c r="H9" s="6">
        <v>17160</v>
      </c>
      <c r="I9" s="9">
        <v>4</v>
      </c>
      <c r="J9" s="6">
        <f t="shared" si="0"/>
        <v>68640</v>
      </c>
      <c r="K9" s="3">
        <v>4</v>
      </c>
      <c r="L9" s="3">
        <f t="shared" si="1"/>
        <v>68640</v>
      </c>
      <c r="M9" s="10">
        <f t="shared" ref="M9:M16" si="2">I9-K9</f>
        <v>0</v>
      </c>
      <c r="N9" s="123">
        <f t="shared" ref="N9:N16" si="3">M9*H9</f>
        <v>0</v>
      </c>
      <c r="O9" s="9"/>
      <c r="P9" s="3"/>
      <c r="Q9" s="3"/>
      <c r="R9" s="3"/>
      <c r="S9" s="8"/>
    </row>
    <row r="10" spans="1:22" x14ac:dyDescent="0.25">
      <c r="A10" s="129">
        <v>3</v>
      </c>
      <c r="B10" s="129" t="s">
        <v>65</v>
      </c>
      <c r="C10" s="111" t="s">
        <v>18</v>
      </c>
      <c r="D10" s="129" t="s">
        <v>19</v>
      </c>
      <c r="E10" s="111" t="s">
        <v>63</v>
      </c>
      <c r="F10" s="129" t="s">
        <v>47</v>
      </c>
      <c r="G10" s="129" t="s">
        <v>48</v>
      </c>
      <c r="H10" s="175">
        <v>11880</v>
      </c>
      <c r="I10" s="111">
        <v>5</v>
      </c>
      <c r="J10" s="175">
        <f t="shared" si="0"/>
        <v>59400</v>
      </c>
      <c r="K10" s="129">
        <v>2</v>
      </c>
      <c r="L10" s="129">
        <f t="shared" si="1"/>
        <v>23760</v>
      </c>
      <c r="M10" s="10">
        <f t="shared" si="2"/>
        <v>3</v>
      </c>
      <c r="N10" s="123">
        <f t="shared" si="3"/>
        <v>35640</v>
      </c>
      <c r="O10" s="111"/>
      <c r="P10" s="129"/>
      <c r="Q10" s="129"/>
      <c r="R10" s="129"/>
      <c r="S10" s="130"/>
    </row>
    <row r="11" spans="1:22" x14ac:dyDescent="0.25">
      <c r="A11" s="3">
        <v>4</v>
      </c>
      <c r="B11" s="3" t="s">
        <v>66</v>
      </c>
      <c r="C11" s="9" t="s">
        <v>18</v>
      </c>
      <c r="D11" s="3" t="s">
        <v>19</v>
      </c>
      <c r="E11" s="9" t="s">
        <v>63</v>
      </c>
      <c r="F11" s="3" t="s">
        <v>47</v>
      </c>
      <c r="G11" s="3" t="s">
        <v>48</v>
      </c>
      <c r="H11" s="6">
        <v>11880</v>
      </c>
      <c r="I11" s="9">
        <v>5</v>
      </c>
      <c r="J11" s="6">
        <f t="shared" si="0"/>
        <v>59400</v>
      </c>
      <c r="K11" s="3">
        <v>5</v>
      </c>
      <c r="L11" s="3">
        <f t="shared" si="1"/>
        <v>59400</v>
      </c>
      <c r="M11" s="10">
        <f t="shared" si="2"/>
        <v>0</v>
      </c>
      <c r="N11" s="123">
        <f t="shared" si="3"/>
        <v>0</v>
      </c>
      <c r="O11" s="9"/>
      <c r="P11" s="3"/>
      <c r="Q11" s="3"/>
      <c r="R11" s="3"/>
      <c r="S11" s="8"/>
    </row>
    <row r="12" spans="1:22" x14ac:dyDescent="0.25">
      <c r="A12" s="129">
        <v>5</v>
      </c>
      <c r="B12" s="117" t="s">
        <v>53</v>
      </c>
      <c r="C12" s="116" t="s">
        <v>18</v>
      </c>
      <c r="D12" s="117" t="s">
        <v>19</v>
      </c>
      <c r="E12" s="116" t="s">
        <v>63</v>
      </c>
      <c r="F12" s="117" t="s">
        <v>47</v>
      </c>
      <c r="G12" s="117" t="s">
        <v>48</v>
      </c>
      <c r="H12" s="166">
        <v>63600</v>
      </c>
      <c r="I12" s="116">
        <v>1</v>
      </c>
      <c r="J12" s="166">
        <f t="shared" si="0"/>
        <v>63600</v>
      </c>
      <c r="K12" s="117">
        <v>1</v>
      </c>
      <c r="L12" s="117">
        <f t="shared" si="1"/>
        <v>63600</v>
      </c>
      <c r="M12" s="10">
        <f t="shared" si="2"/>
        <v>0</v>
      </c>
      <c r="N12" s="123">
        <f t="shared" si="3"/>
        <v>0</v>
      </c>
      <c r="O12" s="116"/>
      <c r="P12" s="117"/>
      <c r="Q12" s="117"/>
      <c r="R12" s="117"/>
      <c r="S12" s="118"/>
    </row>
    <row r="13" spans="1:22" x14ac:dyDescent="0.25">
      <c r="A13" s="3">
        <v>6</v>
      </c>
      <c r="B13" s="3" t="s">
        <v>54</v>
      </c>
      <c r="C13" s="9" t="s">
        <v>55</v>
      </c>
      <c r="D13" s="3" t="s">
        <v>19</v>
      </c>
      <c r="E13" s="9" t="s">
        <v>63</v>
      </c>
      <c r="F13" s="3" t="s">
        <v>56</v>
      </c>
      <c r="G13" s="3" t="s">
        <v>48</v>
      </c>
      <c r="H13" s="6">
        <v>46580</v>
      </c>
      <c r="I13" s="9">
        <v>5</v>
      </c>
      <c r="J13" s="6">
        <f t="shared" si="0"/>
        <v>232900</v>
      </c>
      <c r="K13" s="3">
        <v>5</v>
      </c>
      <c r="L13" s="3">
        <f t="shared" si="1"/>
        <v>232900</v>
      </c>
      <c r="M13" s="10">
        <f t="shared" si="2"/>
        <v>0</v>
      </c>
      <c r="N13" s="123">
        <f t="shared" si="3"/>
        <v>0</v>
      </c>
      <c r="O13" s="9"/>
      <c r="P13" s="3"/>
      <c r="Q13" s="3"/>
      <c r="R13" s="3"/>
      <c r="S13" s="8"/>
    </row>
    <row r="14" spans="1:22" x14ac:dyDescent="0.25">
      <c r="A14" s="129">
        <v>7</v>
      </c>
      <c r="B14" s="129" t="s">
        <v>57</v>
      </c>
      <c r="C14" s="111" t="s">
        <v>55</v>
      </c>
      <c r="D14" s="129" t="s">
        <v>19</v>
      </c>
      <c r="E14" s="111" t="s">
        <v>63</v>
      </c>
      <c r="F14" s="3" t="s">
        <v>56</v>
      </c>
      <c r="G14" s="129" t="s">
        <v>48</v>
      </c>
      <c r="H14" s="175">
        <v>82800</v>
      </c>
      <c r="I14" s="111">
        <v>2</v>
      </c>
      <c r="J14" s="175">
        <f t="shared" si="0"/>
        <v>165600</v>
      </c>
      <c r="K14" s="129">
        <v>2</v>
      </c>
      <c r="L14" s="129">
        <f t="shared" si="1"/>
        <v>165600</v>
      </c>
      <c r="M14" s="10">
        <f t="shared" si="2"/>
        <v>0</v>
      </c>
      <c r="N14" s="123">
        <f t="shared" si="3"/>
        <v>0</v>
      </c>
      <c r="O14" s="111"/>
      <c r="P14" s="129"/>
      <c r="Q14" s="129"/>
      <c r="R14" s="129"/>
      <c r="S14" s="130"/>
    </row>
    <row r="15" spans="1:22" x14ac:dyDescent="0.25">
      <c r="A15" s="117">
        <v>5</v>
      </c>
      <c r="B15" s="141" t="s">
        <v>52</v>
      </c>
      <c r="C15" s="140" t="s">
        <v>18</v>
      </c>
      <c r="D15" s="140" t="s">
        <v>19</v>
      </c>
      <c r="E15" s="111" t="s">
        <v>63</v>
      </c>
      <c r="F15" s="140" t="s">
        <v>47</v>
      </c>
      <c r="G15" s="140" t="s">
        <v>48</v>
      </c>
      <c r="H15" s="170">
        <v>2904</v>
      </c>
      <c r="I15" s="140">
        <v>4</v>
      </c>
      <c r="J15" s="170">
        <f t="shared" si="0"/>
        <v>11616</v>
      </c>
      <c r="K15" s="140">
        <v>4</v>
      </c>
      <c r="L15" s="134">
        <f t="shared" ref="L15" si="4">K15*J15</f>
        <v>46464</v>
      </c>
      <c r="M15" s="137">
        <f t="shared" si="2"/>
        <v>0</v>
      </c>
      <c r="N15" s="134">
        <f t="shared" si="3"/>
        <v>0</v>
      </c>
      <c r="O15" s="140"/>
      <c r="P15" s="140"/>
      <c r="Q15" s="140"/>
      <c r="R15" s="140"/>
      <c r="S15" s="141"/>
      <c r="T15" s="31"/>
      <c r="U15" s="31"/>
      <c r="V15" s="31"/>
    </row>
    <row r="16" spans="1:22" x14ac:dyDescent="0.25">
      <c r="A16" s="3">
        <v>8</v>
      </c>
      <c r="B16" s="3" t="s">
        <v>58</v>
      </c>
      <c r="C16" s="9" t="s">
        <v>18</v>
      </c>
      <c r="D16" s="3" t="s">
        <v>19</v>
      </c>
      <c r="E16" s="9" t="s">
        <v>63</v>
      </c>
      <c r="F16" s="3" t="s">
        <v>56</v>
      </c>
      <c r="G16" s="3" t="s">
        <v>48</v>
      </c>
      <c r="H16" s="6">
        <v>5000</v>
      </c>
      <c r="I16" s="9">
        <v>1</v>
      </c>
      <c r="J16" s="6">
        <f t="shared" si="0"/>
        <v>5000</v>
      </c>
      <c r="K16" s="3">
        <v>1</v>
      </c>
      <c r="L16" s="3">
        <f t="shared" si="1"/>
        <v>5000</v>
      </c>
      <c r="M16" s="10">
        <f t="shared" si="2"/>
        <v>0</v>
      </c>
      <c r="N16" s="123">
        <f t="shared" si="3"/>
        <v>0</v>
      </c>
      <c r="O16" s="9"/>
      <c r="P16" s="3"/>
      <c r="Q16" s="3"/>
      <c r="R16" s="3"/>
      <c r="S16" s="8"/>
    </row>
    <row r="17" spans="1:19" x14ac:dyDescent="0.25">
      <c r="A17" s="131" t="s">
        <v>60</v>
      </c>
      <c r="B17" s="117"/>
      <c r="C17" s="116"/>
      <c r="D17" s="117"/>
      <c r="E17" s="116"/>
      <c r="F17" s="117"/>
      <c r="G17" s="117"/>
      <c r="H17" s="117"/>
      <c r="I17" s="116"/>
      <c r="J17" s="167">
        <f>J8+J9+J10+J11+J12+J13+J14+J16</f>
        <v>683580</v>
      </c>
      <c r="K17" s="166"/>
      <c r="L17" s="167">
        <f>L8+L9+L10+L11+L12+L13+L14+L16</f>
        <v>647940</v>
      </c>
      <c r="M17" s="167"/>
      <c r="N17" s="167">
        <f>N8+N9+N10+N11+N12+N13+N14+N16</f>
        <v>35640</v>
      </c>
      <c r="O17" s="116"/>
      <c r="P17" s="117"/>
      <c r="Q17" s="117"/>
      <c r="R17" s="117"/>
      <c r="S17" s="118"/>
    </row>
    <row r="19" spans="1:19" ht="15" customHeight="1" x14ac:dyDescent="0.25">
      <c r="B19" s="291"/>
      <c r="C19" s="291"/>
      <c r="D19" s="291"/>
      <c r="E19" s="291"/>
    </row>
    <row r="21" spans="1:19" ht="15" customHeight="1" x14ac:dyDescent="0.25">
      <c r="B21" s="59"/>
    </row>
    <row r="22" spans="1:19" ht="15.75" customHeight="1" x14ac:dyDescent="0.25"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</row>
    <row r="23" spans="1:19" ht="15.75" customHeight="1" x14ac:dyDescent="0.25"/>
    <row r="24" spans="1:19" ht="15.75" customHeight="1" x14ac:dyDescent="0.25"/>
    <row r="25" spans="1:19" ht="15.75" customHeight="1" x14ac:dyDescent="0.25"/>
    <row r="26" spans="1:19" ht="15.75" customHeight="1" x14ac:dyDescent="0.25">
      <c r="G26" s="105"/>
    </row>
    <row r="27" spans="1:19" ht="15.75" customHeight="1" x14ac:dyDescent="0.25"/>
    <row r="28" spans="1:19" ht="15.75" customHeight="1" x14ac:dyDescent="0.25"/>
    <row r="29" spans="1:19" ht="15.75" customHeight="1" x14ac:dyDescent="0.25"/>
    <row r="30" spans="1:19" ht="15.75" customHeight="1" x14ac:dyDescent="0.25"/>
    <row r="31" spans="1:19" ht="15.75" customHeight="1" x14ac:dyDescent="0.25"/>
    <row r="32" spans="1:1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25">
    <mergeCell ref="S5:S7"/>
    <mergeCell ref="Q6:R6"/>
    <mergeCell ref="E5:E7"/>
    <mergeCell ref="F5:F7"/>
    <mergeCell ref="G5:G7"/>
    <mergeCell ref="H5:H7"/>
    <mergeCell ref="I5:J5"/>
    <mergeCell ref="K5:L5"/>
    <mergeCell ref="M5:N5"/>
    <mergeCell ref="O5:R5"/>
    <mergeCell ref="J6:J7"/>
    <mergeCell ref="K6:K7"/>
    <mergeCell ref="L6:L7"/>
    <mergeCell ref="D3:H3"/>
    <mergeCell ref="M6:M7"/>
    <mergeCell ref="N6:N7"/>
    <mergeCell ref="O6:P6"/>
    <mergeCell ref="A5:A7"/>
    <mergeCell ref="B5:B7"/>
    <mergeCell ref="C5:C7"/>
    <mergeCell ref="B19:C19"/>
    <mergeCell ref="D19:E19"/>
    <mergeCell ref="D5:D7"/>
    <mergeCell ref="I6:I7"/>
    <mergeCell ref="B22:O22"/>
  </mergeCells>
  <pageMargins left="0.7" right="0.7" top="0.75" bottom="0.75" header="0" footer="0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001"/>
  <sheetViews>
    <sheetView workbookViewId="0">
      <selection activeCell="B23" sqref="B23"/>
    </sheetView>
  </sheetViews>
  <sheetFormatPr defaultColWidth="14.42578125" defaultRowHeight="15" customHeight="1" x14ac:dyDescent="0.25"/>
  <cols>
    <col min="1" max="1" width="3.42578125" customWidth="1"/>
    <col min="2" max="2" width="15.42578125" customWidth="1"/>
    <col min="3" max="3" width="17" customWidth="1"/>
    <col min="4" max="4" width="14.5703125" customWidth="1"/>
    <col min="5" max="6" width="9.7109375" customWidth="1"/>
    <col min="7" max="7" width="5.42578125" customWidth="1"/>
    <col min="8" max="8" width="11.7109375" customWidth="1"/>
    <col min="9" max="9" width="5.140625" customWidth="1"/>
    <col min="10" max="10" width="11.85546875" customWidth="1"/>
    <col min="11" max="11" width="5.42578125" customWidth="1"/>
    <col min="12" max="12" width="8.42578125" bestFit="1" customWidth="1"/>
    <col min="13" max="13" width="5.7109375" customWidth="1"/>
    <col min="14" max="14" width="7" customWidth="1"/>
    <col min="15" max="15" width="6.42578125" customWidth="1"/>
    <col min="16" max="16" width="6.5703125" customWidth="1"/>
    <col min="17" max="17" width="7.140625" customWidth="1"/>
    <col min="18" max="18" width="7.42578125" customWidth="1"/>
    <col min="19" max="19" width="16" customWidth="1"/>
    <col min="20" max="26" width="8.7109375" customWidth="1"/>
  </cols>
  <sheetData>
    <row r="1" spans="1:22" ht="18.75" x14ac:dyDescent="0.3">
      <c r="D1" s="109" t="s">
        <v>168</v>
      </c>
    </row>
    <row r="2" spans="1:22" ht="18.75" x14ac:dyDescent="0.3">
      <c r="D2" s="110" t="s">
        <v>0</v>
      </c>
    </row>
    <row r="3" spans="1:22" ht="15.75" x14ac:dyDescent="0.25">
      <c r="C3" s="288" t="s">
        <v>67</v>
      </c>
      <c r="D3" s="282"/>
      <c r="E3" s="282"/>
      <c r="F3" s="282"/>
      <c r="G3" s="282"/>
    </row>
    <row r="6" spans="1:22" ht="33" customHeight="1" x14ac:dyDescent="0.25">
      <c r="A6" s="284" t="s">
        <v>1</v>
      </c>
      <c r="B6" s="284" t="s">
        <v>2</v>
      </c>
      <c r="C6" s="284" t="s">
        <v>3</v>
      </c>
      <c r="D6" s="284" t="s">
        <v>4</v>
      </c>
      <c r="E6" s="276" t="s">
        <v>5</v>
      </c>
      <c r="F6" s="276" t="s">
        <v>44</v>
      </c>
      <c r="G6" s="293" t="s">
        <v>6</v>
      </c>
      <c r="H6" s="279" t="s">
        <v>7</v>
      </c>
      <c r="I6" s="274" t="s">
        <v>8</v>
      </c>
      <c r="J6" s="275"/>
      <c r="K6" s="280" t="s">
        <v>153</v>
      </c>
      <c r="L6" s="275"/>
      <c r="M6" s="274" t="s">
        <v>10</v>
      </c>
      <c r="N6" s="275"/>
      <c r="O6" s="285" t="s">
        <v>11</v>
      </c>
      <c r="P6" s="286"/>
      <c r="Q6" s="286"/>
      <c r="R6" s="275"/>
      <c r="S6" s="279" t="s">
        <v>12</v>
      </c>
    </row>
    <row r="7" spans="1:22" ht="25.5" customHeight="1" x14ac:dyDescent="0.25">
      <c r="A7" s="277"/>
      <c r="B7" s="277"/>
      <c r="C7" s="277"/>
      <c r="D7" s="277"/>
      <c r="E7" s="277"/>
      <c r="F7" s="277"/>
      <c r="G7" s="294"/>
      <c r="H7" s="277"/>
      <c r="I7" s="284" t="s">
        <v>13</v>
      </c>
      <c r="J7" s="284" t="s">
        <v>14</v>
      </c>
      <c r="K7" s="284" t="s">
        <v>13</v>
      </c>
      <c r="L7" s="284" t="s">
        <v>14</v>
      </c>
      <c r="M7" s="284" t="s">
        <v>13</v>
      </c>
      <c r="N7" s="284" t="s">
        <v>14</v>
      </c>
      <c r="O7" s="274" t="s">
        <v>15</v>
      </c>
      <c r="P7" s="275"/>
      <c r="Q7" s="274" t="s">
        <v>16</v>
      </c>
      <c r="R7" s="275"/>
      <c r="S7" s="277"/>
    </row>
    <row r="8" spans="1:22" x14ac:dyDescent="0.25">
      <c r="A8" s="278"/>
      <c r="B8" s="278"/>
      <c r="C8" s="278"/>
      <c r="D8" s="278"/>
      <c r="E8" s="278"/>
      <c r="F8" s="278"/>
      <c r="G8" s="290"/>
      <c r="H8" s="278"/>
      <c r="I8" s="278"/>
      <c r="J8" s="278"/>
      <c r="K8" s="278"/>
      <c r="L8" s="278"/>
      <c r="M8" s="278"/>
      <c r="N8" s="278"/>
      <c r="O8" s="2" t="s">
        <v>13</v>
      </c>
      <c r="P8" s="2" t="s">
        <v>14</v>
      </c>
      <c r="Q8" s="2" t="s">
        <v>13</v>
      </c>
      <c r="R8" s="1" t="s">
        <v>14</v>
      </c>
      <c r="S8" s="278"/>
    </row>
    <row r="9" spans="1:22" x14ac:dyDescent="0.25">
      <c r="A9" s="123">
        <v>1</v>
      </c>
      <c r="B9" s="136" t="s">
        <v>45</v>
      </c>
      <c r="C9" s="134" t="s">
        <v>18</v>
      </c>
      <c r="D9" s="134" t="s">
        <v>19</v>
      </c>
      <c r="E9" s="134" t="s">
        <v>46</v>
      </c>
      <c r="F9" s="134" t="s">
        <v>47</v>
      </c>
      <c r="G9" s="134" t="s">
        <v>48</v>
      </c>
      <c r="H9" s="168">
        <v>29040</v>
      </c>
      <c r="I9" s="134">
        <v>2</v>
      </c>
      <c r="J9" s="168">
        <f t="shared" ref="J9" si="0">H9*I9</f>
        <v>58080</v>
      </c>
      <c r="K9" s="134">
        <v>2</v>
      </c>
      <c r="L9" s="134">
        <f>K9*H9</f>
        <v>58080</v>
      </c>
      <c r="M9" s="137">
        <f>I9-K9</f>
        <v>0</v>
      </c>
      <c r="N9" s="134">
        <f>M9*H9</f>
        <v>0</v>
      </c>
      <c r="O9" s="134"/>
      <c r="P9" s="134"/>
      <c r="Q9" s="134"/>
      <c r="R9" s="134"/>
      <c r="S9" s="136"/>
    </row>
    <row r="10" spans="1:22" x14ac:dyDescent="0.25">
      <c r="A10" s="28">
        <v>2</v>
      </c>
      <c r="B10" s="129" t="s">
        <v>69</v>
      </c>
      <c r="C10" s="3" t="s">
        <v>68</v>
      </c>
      <c r="D10" s="229" t="s">
        <v>19</v>
      </c>
      <c r="E10" s="10" t="s">
        <v>46</v>
      </c>
      <c r="F10" s="3" t="s">
        <v>47</v>
      </c>
      <c r="G10" s="9" t="s">
        <v>48</v>
      </c>
      <c r="H10" s="6">
        <v>17160</v>
      </c>
      <c r="I10" s="8">
        <v>0</v>
      </c>
      <c r="J10" s="113">
        <f t="shared" ref="J10:J16" si="1">H10*I10</f>
        <v>0</v>
      </c>
      <c r="K10" s="3">
        <v>0</v>
      </c>
      <c r="L10" s="134">
        <f t="shared" ref="L10:L16" si="2">K10*H10</f>
        <v>0</v>
      </c>
      <c r="M10" s="3"/>
      <c r="N10" s="9"/>
      <c r="O10" s="3"/>
      <c r="P10" s="3"/>
      <c r="Q10" s="9"/>
      <c r="R10" s="10"/>
      <c r="S10" s="3"/>
    </row>
    <row r="11" spans="1:22" x14ac:dyDescent="0.25">
      <c r="A11" s="43">
        <v>3</v>
      </c>
      <c r="B11" s="3" t="s">
        <v>51</v>
      </c>
      <c r="C11" s="129" t="s">
        <v>68</v>
      </c>
      <c r="D11" s="230" t="s">
        <v>19</v>
      </c>
      <c r="E11" s="10" t="s">
        <v>46</v>
      </c>
      <c r="F11" s="3" t="s">
        <v>47</v>
      </c>
      <c r="G11" s="9" t="s">
        <v>48</v>
      </c>
      <c r="H11" s="6">
        <v>11880</v>
      </c>
      <c r="I11" s="8">
        <v>3</v>
      </c>
      <c r="J11" s="113">
        <f t="shared" si="1"/>
        <v>35640</v>
      </c>
      <c r="K11" s="3">
        <v>3</v>
      </c>
      <c r="L11" s="134">
        <f t="shared" si="2"/>
        <v>35640</v>
      </c>
      <c r="M11" s="3"/>
      <c r="N11" s="9"/>
      <c r="O11" s="3"/>
      <c r="P11" s="9"/>
      <c r="Q11" s="10"/>
      <c r="R11" s="10"/>
      <c r="S11" s="3"/>
    </row>
    <row r="12" spans="1:22" x14ac:dyDescent="0.25">
      <c r="A12" s="117">
        <v>5</v>
      </c>
      <c r="B12" s="141" t="s">
        <v>52</v>
      </c>
      <c r="C12" s="140" t="s">
        <v>18</v>
      </c>
      <c r="D12" s="140" t="s">
        <v>19</v>
      </c>
      <c r="E12" s="10" t="s">
        <v>46</v>
      </c>
      <c r="F12" s="140" t="s">
        <v>47</v>
      </c>
      <c r="G12" s="140" t="s">
        <v>48</v>
      </c>
      <c r="H12" s="170">
        <v>2904</v>
      </c>
      <c r="I12" s="140">
        <v>1</v>
      </c>
      <c r="J12" s="170">
        <f t="shared" si="1"/>
        <v>2904</v>
      </c>
      <c r="K12" s="140">
        <v>1</v>
      </c>
      <c r="L12" s="134">
        <f t="shared" si="2"/>
        <v>2904</v>
      </c>
      <c r="M12" s="137">
        <f t="shared" ref="M12" si="3">I12-K12</f>
        <v>0</v>
      </c>
      <c r="N12" s="134">
        <f t="shared" ref="N12" si="4">M12*H12</f>
        <v>0</v>
      </c>
      <c r="O12" s="140"/>
      <c r="P12" s="140"/>
      <c r="Q12" s="140"/>
      <c r="R12" s="140"/>
      <c r="S12" s="141"/>
      <c r="T12" s="31"/>
      <c r="U12" s="31"/>
      <c r="V12" s="31"/>
    </row>
    <row r="13" spans="1:22" x14ac:dyDescent="0.25">
      <c r="A13" s="24">
        <v>4</v>
      </c>
      <c r="B13" s="117" t="s">
        <v>66</v>
      </c>
      <c r="C13" s="123" t="s">
        <v>68</v>
      </c>
      <c r="D13" s="130" t="s">
        <v>19</v>
      </c>
      <c r="E13" s="3" t="s">
        <v>46</v>
      </c>
      <c r="F13" s="117" t="s">
        <v>47</v>
      </c>
      <c r="G13" s="116" t="s">
        <v>48</v>
      </c>
      <c r="H13" s="166">
        <v>11880</v>
      </c>
      <c r="I13" s="118">
        <v>0</v>
      </c>
      <c r="J13" s="119">
        <f t="shared" si="1"/>
        <v>0</v>
      </c>
      <c r="K13" s="117">
        <v>0</v>
      </c>
      <c r="L13" s="134">
        <f t="shared" si="2"/>
        <v>0</v>
      </c>
      <c r="M13" s="117"/>
      <c r="N13" s="116"/>
      <c r="O13" s="117"/>
      <c r="P13" s="117"/>
      <c r="Q13" s="116"/>
      <c r="R13" s="114"/>
      <c r="S13" s="117"/>
    </row>
    <row r="14" spans="1:22" x14ac:dyDescent="0.25">
      <c r="A14" s="24">
        <v>5</v>
      </c>
      <c r="B14" s="117" t="s">
        <v>53</v>
      </c>
      <c r="C14" s="123" t="s">
        <v>68</v>
      </c>
      <c r="D14" s="229" t="s">
        <v>19</v>
      </c>
      <c r="E14" s="114" t="s">
        <v>46</v>
      </c>
      <c r="F14" s="117" t="s">
        <v>47</v>
      </c>
      <c r="G14" s="116" t="s">
        <v>48</v>
      </c>
      <c r="H14" s="166">
        <v>63600</v>
      </c>
      <c r="I14" s="118">
        <v>1</v>
      </c>
      <c r="J14" s="119">
        <f t="shared" si="1"/>
        <v>63600</v>
      </c>
      <c r="K14" s="117">
        <v>1</v>
      </c>
      <c r="L14" s="134">
        <f t="shared" si="2"/>
        <v>63600</v>
      </c>
      <c r="M14" s="117"/>
      <c r="N14" s="116"/>
      <c r="O14" s="117"/>
      <c r="P14" s="117"/>
      <c r="Q14" s="116"/>
      <c r="R14" s="114"/>
      <c r="S14" s="117"/>
    </row>
    <row r="15" spans="1:22" x14ac:dyDescent="0.25">
      <c r="A15" s="20">
        <v>6</v>
      </c>
      <c r="B15" s="129" t="s">
        <v>54</v>
      </c>
      <c r="C15" s="123" t="s">
        <v>55</v>
      </c>
      <c r="D15" s="190" t="s">
        <v>19</v>
      </c>
      <c r="E15" s="123" t="s">
        <v>46</v>
      </c>
      <c r="F15" s="123" t="s">
        <v>56</v>
      </c>
      <c r="G15" s="126" t="s">
        <v>48</v>
      </c>
      <c r="H15" s="227">
        <v>46580</v>
      </c>
      <c r="I15" s="125">
        <v>0</v>
      </c>
      <c r="J15" s="124">
        <f t="shared" si="1"/>
        <v>0</v>
      </c>
      <c r="K15" s="123">
        <v>0</v>
      </c>
      <c r="L15" s="134">
        <f t="shared" si="2"/>
        <v>0</v>
      </c>
      <c r="M15" s="123"/>
      <c r="N15" s="158"/>
      <c r="O15" s="123"/>
      <c r="P15" s="123"/>
      <c r="Q15" s="126"/>
      <c r="R15" s="158"/>
      <c r="S15" s="3"/>
    </row>
    <row r="16" spans="1:22" x14ac:dyDescent="0.25">
      <c r="A16" s="41">
        <v>7</v>
      </c>
      <c r="B16" s="3" t="s">
        <v>57</v>
      </c>
      <c r="C16" s="3" t="s">
        <v>55</v>
      </c>
      <c r="D16" s="8" t="s">
        <v>19</v>
      </c>
      <c r="E16" s="10" t="s">
        <v>46</v>
      </c>
      <c r="F16" s="3" t="s">
        <v>56</v>
      </c>
      <c r="G16" s="9" t="s">
        <v>48</v>
      </c>
      <c r="H16" s="175">
        <v>82800</v>
      </c>
      <c r="I16" s="8">
        <v>2</v>
      </c>
      <c r="J16" s="228">
        <f t="shared" si="1"/>
        <v>165600</v>
      </c>
      <c r="K16" s="3">
        <v>2</v>
      </c>
      <c r="L16" s="134">
        <f t="shared" si="2"/>
        <v>165600</v>
      </c>
      <c r="M16" s="3"/>
      <c r="N16" s="9"/>
      <c r="O16" s="3"/>
      <c r="P16" s="3"/>
      <c r="Q16" s="9"/>
      <c r="R16" s="3"/>
      <c r="S16" s="118"/>
    </row>
    <row r="17" spans="1:20" x14ac:dyDescent="0.25">
      <c r="A17" s="46" t="s">
        <v>60</v>
      </c>
      <c r="B17" s="3"/>
      <c r="C17" s="3"/>
      <c r="D17" s="116"/>
      <c r="E17" s="3"/>
      <c r="F17" s="116"/>
      <c r="G17" s="3"/>
      <c r="H17" s="3"/>
      <c r="I17" s="3"/>
      <c r="J17" s="189">
        <f>J9+J10+J11+J12+J13+J14+J15+J16</f>
        <v>325824</v>
      </c>
      <c r="K17" s="189"/>
      <c r="L17" s="189">
        <f t="shared" ref="L17" si="5">L9+L10+L11+L12+L13+L14+L15+L16</f>
        <v>325824</v>
      </c>
      <c r="M17" s="3"/>
      <c r="N17" s="3"/>
      <c r="O17" s="3"/>
      <c r="P17" s="3"/>
      <c r="Q17" s="116"/>
      <c r="R17" s="3"/>
      <c r="S17" s="10"/>
      <c r="T17" s="35"/>
    </row>
    <row r="19" spans="1:20" ht="15" customHeight="1" x14ac:dyDescent="0.25">
      <c r="B19" s="291"/>
      <c r="C19" s="291"/>
      <c r="D19" s="291"/>
      <c r="E19" s="291"/>
    </row>
    <row r="21" spans="1:20" ht="15" customHeight="1" x14ac:dyDescent="0.25">
      <c r="B21" s="59"/>
    </row>
    <row r="22" spans="1:20" ht="15.75" customHeight="1" x14ac:dyDescent="0.25">
      <c r="B22" s="59"/>
      <c r="C22" s="59"/>
      <c r="D22" s="59"/>
      <c r="E22" s="59"/>
      <c r="F22" s="59"/>
      <c r="G22" s="59"/>
      <c r="H22" s="59"/>
    </row>
    <row r="23" spans="1:20" ht="15.75" customHeight="1" x14ac:dyDescent="0.25"/>
    <row r="24" spans="1:20" ht="15.75" customHeight="1" x14ac:dyDescent="0.25"/>
    <row r="25" spans="1:20" ht="15.75" customHeight="1" x14ac:dyDescent="0.25"/>
    <row r="26" spans="1:20" ht="15.75" customHeight="1" x14ac:dyDescent="0.25"/>
    <row r="27" spans="1:20" ht="15.75" customHeight="1" x14ac:dyDescent="0.25"/>
    <row r="28" spans="1:20" ht="15.75" customHeight="1" x14ac:dyDescent="0.25"/>
    <row r="29" spans="1:20" ht="15.75" customHeight="1" x14ac:dyDescent="0.25"/>
    <row r="30" spans="1:20" ht="15.75" customHeight="1" x14ac:dyDescent="0.25"/>
    <row r="31" spans="1:20" ht="15.75" customHeight="1" x14ac:dyDescent="0.25"/>
    <row r="32" spans="1:2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24">
    <mergeCell ref="M7:M8"/>
    <mergeCell ref="N7:N8"/>
    <mergeCell ref="O7:P7"/>
    <mergeCell ref="B19:C19"/>
    <mergeCell ref="D19:E19"/>
    <mergeCell ref="D6:D8"/>
    <mergeCell ref="S6:S8"/>
    <mergeCell ref="Q7:R7"/>
    <mergeCell ref="E6:E8"/>
    <mergeCell ref="F6:F8"/>
    <mergeCell ref="G6:G8"/>
    <mergeCell ref="H6:H8"/>
    <mergeCell ref="I6:J6"/>
    <mergeCell ref="K6:L6"/>
    <mergeCell ref="M6:N6"/>
    <mergeCell ref="O6:R6"/>
    <mergeCell ref="J7:J8"/>
    <mergeCell ref="K7:K8"/>
    <mergeCell ref="L7:L8"/>
    <mergeCell ref="I7:I8"/>
    <mergeCell ref="C3:G3"/>
    <mergeCell ref="A6:A8"/>
    <mergeCell ref="B6:B8"/>
    <mergeCell ref="C6:C8"/>
  </mergeCells>
  <pageMargins left="0.7" right="0.7" top="0.75" bottom="0.75" header="0" footer="0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003"/>
  <sheetViews>
    <sheetView workbookViewId="0">
      <selection activeCell="B24" sqref="B24:J26"/>
    </sheetView>
  </sheetViews>
  <sheetFormatPr defaultColWidth="14.42578125" defaultRowHeight="15" customHeight="1" x14ac:dyDescent="0.25"/>
  <cols>
    <col min="1" max="1" width="3.28515625" customWidth="1"/>
    <col min="2" max="2" width="14.7109375" customWidth="1"/>
    <col min="3" max="3" width="15.5703125" customWidth="1"/>
    <col min="4" max="4" width="13.42578125" customWidth="1"/>
    <col min="5" max="5" width="11.5703125" customWidth="1"/>
    <col min="6" max="6" width="9.140625" customWidth="1"/>
    <col min="7" max="7" width="5" customWidth="1"/>
    <col min="8" max="8" width="11" customWidth="1"/>
    <col min="9" max="9" width="6.140625" customWidth="1"/>
    <col min="10" max="10" width="10.7109375" customWidth="1"/>
    <col min="11" max="11" width="5.7109375" customWidth="1"/>
    <col min="12" max="12" width="10.140625" customWidth="1"/>
    <col min="13" max="13" width="6.5703125" customWidth="1"/>
    <col min="14" max="14" width="7.28515625" customWidth="1"/>
    <col min="15" max="15" width="6.28515625" customWidth="1"/>
    <col min="16" max="16" width="6.85546875" customWidth="1"/>
    <col min="17" max="17" width="5.85546875" customWidth="1"/>
    <col min="18" max="18" width="8.7109375" customWidth="1"/>
    <col min="19" max="19" width="15.7109375" customWidth="1"/>
    <col min="20" max="26" width="8.7109375" customWidth="1"/>
  </cols>
  <sheetData>
    <row r="1" spans="1:19" ht="18.75" x14ac:dyDescent="0.3">
      <c r="C1" s="109" t="s">
        <v>168</v>
      </c>
    </row>
    <row r="2" spans="1:19" ht="18.75" x14ac:dyDescent="0.3">
      <c r="C2" s="110" t="s">
        <v>0</v>
      </c>
    </row>
    <row r="4" spans="1:19" ht="15.75" x14ac:dyDescent="0.25">
      <c r="B4" s="288" t="s">
        <v>70</v>
      </c>
      <c r="C4" s="282"/>
      <c r="D4" s="282"/>
      <c r="E4" s="282"/>
      <c r="F4" s="17"/>
    </row>
    <row r="6" spans="1:19" ht="18" customHeight="1" x14ac:dyDescent="0.25"/>
    <row r="7" spans="1:19" ht="37.5" customHeight="1" x14ac:dyDescent="0.25">
      <c r="A7" s="284" t="s">
        <v>1</v>
      </c>
      <c r="B7" s="284" t="s">
        <v>2</v>
      </c>
      <c r="C7" s="284" t="s">
        <v>3</v>
      </c>
      <c r="D7" s="284" t="s">
        <v>4</v>
      </c>
      <c r="E7" s="276" t="s">
        <v>5</v>
      </c>
      <c r="F7" s="276" t="s">
        <v>44</v>
      </c>
      <c r="G7" s="276" t="s">
        <v>6</v>
      </c>
      <c r="H7" s="279" t="s">
        <v>7</v>
      </c>
      <c r="I7" s="274" t="s">
        <v>8</v>
      </c>
      <c r="J7" s="297"/>
      <c r="K7" s="280" t="s">
        <v>153</v>
      </c>
      <c r="L7" s="297"/>
      <c r="M7" s="274" t="s">
        <v>10</v>
      </c>
      <c r="N7" s="297"/>
      <c r="O7" s="285" t="s">
        <v>11</v>
      </c>
      <c r="P7" s="298"/>
      <c r="Q7" s="298"/>
      <c r="R7" s="297"/>
      <c r="S7" s="279" t="s">
        <v>12</v>
      </c>
    </row>
    <row r="8" spans="1:19" x14ac:dyDescent="0.25">
      <c r="A8" s="277"/>
      <c r="B8" s="295"/>
      <c r="C8" s="295"/>
      <c r="D8" s="295"/>
      <c r="E8" s="295"/>
      <c r="F8" s="295"/>
      <c r="G8" s="295"/>
      <c r="H8" s="295"/>
      <c r="I8" s="284" t="s">
        <v>13</v>
      </c>
      <c r="J8" s="284" t="s">
        <v>14</v>
      </c>
      <c r="K8" s="284" t="s">
        <v>13</v>
      </c>
      <c r="L8" s="284" t="s">
        <v>14</v>
      </c>
      <c r="M8" s="284" t="s">
        <v>13</v>
      </c>
      <c r="N8" s="284" t="s">
        <v>14</v>
      </c>
      <c r="O8" s="274" t="s">
        <v>15</v>
      </c>
      <c r="P8" s="297"/>
      <c r="Q8" s="274" t="s">
        <v>16</v>
      </c>
      <c r="R8" s="297"/>
      <c r="S8" s="295"/>
    </row>
    <row r="9" spans="1:19" x14ac:dyDescent="0.25">
      <c r="A9" s="278"/>
      <c r="B9" s="296"/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" t="s">
        <v>13</v>
      </c>
      <c r="P9" s="2" t="s">
        <v>14</v>
      </c>
      <c r="Q9" s="2" t="s">
        <v>13</v>
      </c>
      <c r="R9" s="2" t="s">
        <v>14</v>
      </c>
      <c r="S9" s="296"/>
    </row>
    <row r="10" spans="1:19" x14ac:dyDescent="0.25">
      <c r="A10" s="23">
        <v>1</v>
      </c>
      <c r="B10" s="132" t="s">
        <v>45</v>
      </c>
      <c r="C10" s="138" t="s">
        <v>18</v>
      </c>
      <c r="D10" s="132" t="s">
        <v>19</v>
      </c>
      <c r="E10" s="133" t="s">
        <v>71</v>
      </c>
      <c r="F10" s="132" t="s">
        <v>47</v>
      </c>
      <c r="G10" s="133" t="s">
        <v>48</v>
      </c>
      <c r="H10" s="169">
        <v>29040</v>
      </c>
      <c r="I10" s="133">
        <v>1</v>
      </c>
      <c r="J10" s="139">
        <f t="shared" ref="J10:J20" si="0">H10*I10</f>
        <v>29040</v>
      </c>
      <c r="K10" s="134">
        <v>1</v>
      </c>
      <c r="L10" s="136">
        <f t="shared" ref="L10:L20" si="1">K10*H10</f>
        <v>29040</v>
      </c>
      <c r="M10" s="136">
        <f>I10-K10</f>
        <v>0</v>
      </c>
      <c r="N10" s="137">
        <f>M10*H10</f>
        <v>0</v>
      </c>
      <c r="O10" s="154"/>
      <c r="P10" s="134"/>
      <c r="Q10" s="137"/>
      <c r="R10" s="134"/>
      <c r="S10" s="136"/>
    </row>
    <row r="11" spans="1:19" x14ac:dyDescent="0.25">
      <c r="A11" s="35">
        <v>2</v>
      </c>
      <c r="B11" s="140" t="s">
        <v>72</v>
      </c>
      <c r="C11" s="141" t="s">
        <v>18</v>
      </c>
      <c r="D11" s="140" t="s">
        <v>19</v>
      </c>
      <c r="E11" s="112" t="s">
        <v>71</v>
      </c>
      <c r="F11" s="144" t="s">
        <v>47</v>
      </c>
      <c r="G11" s="112" t="s">
        <v>48</v>
      </c>
      <c r="H11" s="168">
        <v>17160</v>
      </c>
      <c r="I11" s="132">
        <v>6</v>
      </c>
      <c r="J11" s="192">
        <f t="shared" si="0"/>
        <v>102960</v>
      </c>
      <c r="K11" s="132">
        <v>6</v>
      </c>
      <c r="L11" s="133">
        <f t="shared" si="1"/>
        <v>102960</v>
      </c>
      <c r="M11" s="136">
        <f t="shared" ref="M11:M20" si="2">I11-K11</f>
        <v>0</v>
      </c>
      <c r="N11" s="137">
        <f t="shared" ref="N11:N20" si="3">M11*H11</f>
        <v>0</v>
      </c>
      <c r="O11" s="153"/>
      <c r="P11" s="132"/>
      <c r="Q11" s="138"/>
      <c r="R11" s="132"/>
      <c r="S11" s="133"/>
    </row>
    <row r="12" spans="1:19" x14ac:dyDescent="0.25">
      <c r="A12" s="19">
        <v>3</v>
      </c>
      <c r="B12" s="132" t="s">
        <v>73</v>
      </c>
      <c r="C12" s="132" t="s">
        <v>18</v>
      </c>
      <c r="D12" s="144" t="s">
        <v>19</v>
      </c>
      <c r="E12" s="137" t="s">
        <v>71</v>
      </c>
      <c r="F12" s="134" t="s">
        <v>47</v>
      </c>
      <c r="G12" s="137" t="s">
        <v>48</v>
      </c>
      <c r="H12" s="168">
        <v>9240</v>
      </c>
      <c r="I12" s="145">
        <v>5</v>
      </c>
      <c r="J12" s="169">
        <f t="shared" si="0"/>
        <v>46200</v>
      </c>
      <c r="K12" s="140">
        <v>5</v>
      </c>
      <c r="L12" s="141">
        <f t="shared" si="1"/>
        <v>46200</v>
      </c>
      <c r="M12" s="136">
        <f t="shared" si="2"/>
        <v>0</v>
      </c>
      <c r="N12" s="137">
        <f t="shared" si="3"/>
        <v>0</v>
      </c>
      <c r="O12" s="146"/>
      <c r="P12" s="140"/>
      <c r="Q12" s="143"/>
      <c r="R12" s="140"/>
      <c r="S12" s="141"/>
    </row>
    <row r="13" spans="1:19" x14ac:dyDescent="0.25">
      <c r="A13" s="23">
        <v>4</v>
      </c>
      <c r="B13" s="140" t="s">
        <v>74</v>
      </c>
      <c r="C13" s="141" t="s">
        <v>18</v>
      </c>
      <c r="D13" s="134" t="s">
        <v>19</v>
      </c>
      <c r="E13" s="138" t="s">
        <v>71</v>
      </c>
      <c r="F13" s="132" t="s">
        <v>47</v>
      </c>
      <c r="G13" s="133" t="s">
        <v>48</v>
      </c>
      <c r="H13" s="169">
        <v>11880</v>
      </c>
      <c r="I13" s="132">
        <v>6</v>
      </c>
      <c r="J13" s="192">
        <f t="shared" si="0"/>
        <v>71280</v>
      </c>
      <c r="K13" s="144">
        <v>6</v>
      </c>
      <c r="L13" s="145">
        <f t="shared" si="1"/>
        <v>71280</v>
      </c>
      <c r="M13" s="136">
        <f t="shared" si="2"/>
        <v>0</v>
      </c>
      <c r="N13" s="137">
        <f t="shared" si="3"/>
        <v>0</v>
      </c>
      <c r="O13" s="155"/>
      <c r="P13" s="144"/>
      <c r="Q13" s="112"/>
      <c r="R13" s="144"/>
      <c r="S13" s="145"/>
    </row>
    <row r="14" spans="1:19" x14ac:dyDescent="0.25">
      <c r="A14" s="35">
        <v>5</v>
      </c>
      <c r="B14" s="144" t="s">
        <v>51</v>
      </c>
      <c r="C14" s="145" t="s">
        <v>18</v>
      </c>
      <c r="D14" s="134" t="s">
        <v>19</v>
      </c>
      <c r="E14" s="138" t="s">
        <v>71</v>
      </c>
      <c r="F14" s="132" t="s">
        <v>47</v>
      </c>
      <c r="G14" s="133" t="s">
        <v>48</v>
      </c>
      <c r="H14" s="169">
        <v>11880</v>
      </c>
      <c r="I14" s="133">
        <v>6</v>
      </c>
      <c r="J14" s="178">
        <f t="shared" si="0"/>
        <v>71280</v>
      </c>
      <c r="K14" s="132">
        <v>4</v>
      </c>
      <c r="L14" s="133">
        <f t="shared" si="1"/>
        <v>47520</v>
      </c>
      <c r="M14" s="136">
        <f t="shared" si="2"/>
        <v>2</v>
      </c>
      <c r="N14" s="137">
        <f t="shared" si="3"/>
        <v>23760</v>
      </c>
      <c r="O14" s="153"/>
      <c r="P14" s="132"/>
      <c r="Q14" s="138"/>
      <c r="R14" s="132"/>
      <c r="S14" s="133"/>
    </row>
    <row r="15" spans="1:19" x14ac:dyDescent="0.25">
      <c r="A15" s="23">
        <v>6</v>
      </c>
      <c r="B15" s="134" t="s">
        <v>53</v>
      </c>
      <c r="C15" s="136" t="s">
        <v>18</v>
      </c>
      <c r="D15" s="132" t="s">
        <v>19</v>
      </c>
      <c r="E15" s="143" t="s">
        <v>71</v>
      </c>
      <c r="F15" s="140" t="s">
        <v>47</v>
      </c>
      <c r="G15" s="141" t="s">
        <v>48</v>
      </c>
      <c r="H15" s="169">
        <v>63600</v>
      </c>
      <c r="I15" s="133">
        <v>1</v>
      </c>
      <c r="J15" s="178">
        <f t="shared" si="0"/>
        <v>63600</v>
      </c>
      <c r="K15" s="132">
        <v>1</v>
      </c>
      <c r="L15" s="133">
        <f t="shared" si="1"/>
        <v>63600</v>
      </c>
      <c r="M15" s="136">
        <f t="shared" si="2"/>
        <v>0</v>
      </c>
      <c r="N15" s="137">
        <f t="shared" si="3"/>
        <v>0</v>
      </c>
      <c r="O15" s="153"/>
      <c r="P15" s="132"/>
      <c r="Q15" s="138"/>
      <c r="R15" s="132"/>
      <c r="S15" s="133"/>
    </row>
    <row r="16" spans="1:19" x14ac:dyDescent="0.25">
      <c r="A16" s="38">
        <v>7</v>
      </c>
      <c r="B16" s="132" t="s">
        <v>75</v>
      </c>
      <c r="C16" s="141" t="s">
        <v>55</v>
      </c>
      <c r="D16" s="140" t="s">
        <v>19</v>
      </c>
      <c r="E16" s="143" t="s">
        <v>71</v>
      </c>
      <c r="F16" s="140" t="s">
        <v>56</v>
      </c>
      <c r="G16" s="143" t="s">
        <v>48</v>
      </c>
      <c r="H16" s="170">
        <v>46580</v>
      </c>
      <c r="I16" s="141">
        <v>5</v>
      </c>
      <c r="J16" s="194">
        <f t="shared" si="0"/>
        <v>232900</v>
      </c>
      <c r="K16" s="140">
        <v>4</v>
      </c>
      <c r="L16" s="141">
        <f t="shared" si="1"/>
        <v>186320</v>
      </c>
      <c r="M16" s="136">
        <f t="shared" si="2"/>
        <v>1</v>
      </c>
      <c r="N16" s="137">
        <f t="shared" si="3"/>
        <v>46580</v>
      </c>
      <c r="O16" s="146"/>
      <c r="P16" s="140"/>
      <c r="Q16" s="143"/>
      <c r="R16" s="140"/>
      <c r="S16" s="141"/>
    </row>
    <row r="17" spans="1:22" x14ac:dyDescent="0.25">
      <c r="A17" s="117">
        <v>5</v>
      </c>
      <c r="B17" s="141" t="s">
        <v>52</v>
      </c>
      <c r="C17" s="140" t="s">
        <v>18</v>
      </c>
      <c r="D17" s="140" t="s">
        <v>19</v>
      </c>
      <c r="E17" s="10" t="s">
        <v>46</v>
      </c>
      <c r="F17" s="140" t="s">
        <v>47</v>
      </c>
      <c r="G17" s="140" t="s">
        <v>48</v>
      </c>
      <c r="H17" s="170">
        <v>2904</v>
      </c>
      <c r="I17" s="140">
        <v>5</v>
      </c>
      <c r="J17" s="170">
        <f t="shared" si="0"/>
        <v>14520</v>
      </c>
      <c r="K17" s="140">
        <v>5</v>
      </c>
      <c r="L17" s="134">
        <f t="shared" si="1"/>
        <v>14520</v>
      </c>
      <c r="M17" s="136">
        <f t="shared" si="2"/>
        <v>0</v>
      </c>
      <c r="N17" s="137">
        <f t="shared" si="3"/>
        <v>0</v>
      </c>
      <c r="O17" s="140"/>
      <c r="P17" s="140"/>
      <c r="Q17" s="140"/>
      <c r="R17" s="140"/>
      <c r="S17" s="141"/>
      <c r="T17" s="31"/>
      <c r="U17" s="31"/>
      <c r="V17" s="31"/>
    </row>
    <row r="18" spans="1:22" x14ac:dyDescent="0.25">
      <c r="A18" s="3">
        <v>8</v>
      </c>
      <c r="B18" s="3" t="s">
        <v>58</v>
      </c>
      <c r="C18" s="9" t="s">
        <v>18</v>
      </c>
      <c r="D18" s="3" t="s">
        <v>19</v>
      </c>
      <c r="E18" s="9" t="s">
        <v>63</v>
      </c>
      <c r="F18" s="3" t="s">
        <v>56</v>
      </c>
      <c r="G18" s="3" t="s">
        <v>48</v>
      </c>
      <c r="H18" s="6">
        <v>5000</v>
      </c>
      <c r="I18" s="9">
        <v>1</v>
      </c>
      <c r="J18" s="6">
        <f t="shared" si="0"/>
        <v>5000</v>
      </c>
      <c r="K18" s="3">
        <v>1</v>
      </c>
      <c r="L18" s="3">
        <f t="shared" si="1"/>
        <v>5000</v>
      </c>
      <c r="M18" s="136">
        <f t="shared" si="2"/>
        <v>0</v>
      </c>
      <c r="N18" s="137">
        <f t="shared" si="3"/>
        <v>0</v>
      </c>
      <c r="O18" s="9"/>
      <c r="P18" s="3"/>
      <c r="Q18" s="3"/>
      <c r="R18" s="3"/>
      <c r="S18" s="8"/>
    </row>
    <row r="19" spans="1:22" x14ac:dyDescent="0.25">
      <c r="A19" s="38"/>
      <c r="B19" s="132"/>
      <c r="C19" s="141"/>
      <c r="D19" s="140"/>
      <c r="E19" s="143"/>
      <c r="F19" s="141"/>
      <c r="G19" s="143"/>
      <c r="H19" s="170"/>
      <c r="I19" s="141"/>
      <c r="J19" s="194"/>
      <c r="K19" s="141"/>
      <c r="L19" s="145"/>
      <c r="M19" s="136">
        <f t="shared" si="2"/>
        <v>0</v>
      </c>
      <c r="N19" s="137">
        <f t="shared" si="3"/>
        <v>0</v>
      </c>
      <c r="O19" s="146"/>
      <c r="P19" s="140"/>
      <c r="Q19" s="143"/>
      <c r="R19" s="140"/>
      <c r="S19" s="141"/>
    </row>
    <row r="20" spans="1:22" x14ac:dyDescent="0.25">
      <c r="A20" s="40">
        <v>8</v>
      </c>
      <c r="B20" s="132" t="s">
        <v>76</v>
      </c>
      <c r="C20" s="133" t="s">
        <v>55</v>
      </c>
      <c r="D20" s="140" t="s">
        <v>19</v>
      </c>
      <c r="E20" s="133" t="s">
        <v>71</v>
      </c>
      <c r="F20" s="133" t="s">
        <v>56</v>
      </c>
      <c r="G20" s="138" t="s">
        <v>48</v>
      </c>
      <c r="H20" s="169">
        <v>36168</v>
      </c>
      <c r="I20" s="132">
        <v>2</v>
      </c>
      <c r="J20" s="169">
        <f t="shared" si="0"/>
        <v>72336</v>
      </c>
      <c r="K20" s="133">
        <v>2</v>
      </c>
      <c r="L20" s="134">
        <f t="shared" si="1"/>
        <v>72336</v>
      </c>
      <c r="M20" s="136">
        <f t="shared" si="2"/>
        <v>0</v>
      </c>
      <c r="N20" s="137">
        <f t="shared" si="3"/>
        <v>0</v>
      </c>
      <c r="O20" s="146"/>
      <c r="P20" s="140"/>
      <c r="Q20" s="143"/>
      <c r="R20" s="140"/>
      <c r="S20" s="141"/>
    </row>
    <row r="21" spans="1:22" x14ac:dyDescent="0.25">
      <c r="A21" s="48" t="s">
        <v>60</v>
      </c>
      <c r="B21" s="140"/>
      <c r="C21" s="141"/>
      <c r="D21" s="143"/>
      <c r="E21" s="132"/>
      <c r="F21" s="132"/>
      <c r="G21" s="143"/>
      <c r="H21" s="140"/>
      <c r="I21" s="141"/>
      <c r="J21" s="171">
        <f>J10+J11+J12+J13+J14+J15+J16+J17+J18+J19+J20</f>
        <v>709116</v>
      </c>
      <c r="K21" s="171"/>
      <c r="L21" s="171">
        <f t="shared" ref="L21" si="4">L10+L11+L12+L13+L14+L15+L16+L17+L18+L19+L20</f>
        <v>638776</v>
      </c>
      <c r="M21" s="171"/>
      <c r="N21" s="171">
        <f t="shared" ref="N21" si="5">N10+N11+N12+N13+N14+N15+N16+N17+N18+N19+N20</f>
        <v>70340</v>
      </c>
      <c r="O21" s="132"/>
      <c r="P21" s="140"/>
      <c r="Q21" s="143"/>
      <c r="R21" s="140"/>
      <c r="S21" s="141"/>
    </row>
    <row r="22" spans="1:22" x14ac:dyDescent="0.25">
      <c r="F22" s="31"/>
      <c r="G22" s="22"/>
    </row>
    <row r="23" spans="1:22" x14ac:dyDescent="0.25">
      <c r="B23" s="291"/>
      <c r="C23" s="291"/>
      <c r="D23" s="291"/>
      <c r="E23" s="291"/>
      <c r="L23" s="31"/>
    </row>
    <row r="24" spans="1:22" ht="15.75" customHeight="1" x14ac:dyDescent="0.25">
      <c r="C24" s="57"/>
    </row>
    <row r="25" spans="1:22" ht="15.75" customHeight="1" x14ac:dyDescent="0.25">
      <c r="B25" s="59"/>
      <c r="C25" s="59"/>
      <c r="D25" s="59"/>
      <c r="E25" s="59"/>
      <c r="F25" s="59"/>
      <c r="G25" s="59"/>
      <c r="H25" s="59"/>
    </row>
    <row r="26" spans="1:22" ht="15.75" customHeight="1" x14ac:dyDescent="0.25">
      <c r="B26" s="291"/>
      <c r="C26" s="291"/>
      <c r="D26" s="291"/>
      <c r="E26" s="291"/>
      <c r="F26" s="291"/>
      <c r="G26" s="291"/>
      <c r="H26" s="291"/>
      <c r="I26" s="291"/>
      <c r="J26" s="291"/>
    </row>
    <row r="27" spans="1:22" ht="15.75" customHeight="1" x14ac:dyDescent="0.25"/>
    <row r="28" spans="1:22" ht="15.75" customHeight="1" x14ac:dyDescent="0.25">
      <c r="I28" s="31"/>
    </row>
    <row r="29" spans="1:22" ht="15.75" customHeight="1" x14ac:dyDescent="0.25"/>
    <row r="30" spans="1:22" ht="15.75" customHeight="1" x14ac:dyDescent="0.25"/>
    <row r="31" spans="1:22" ht="15.75" customHeight="1" x14ac:dyDescent="0.25"/>
    <row r="32" spans="1:2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25">
    <mergeCell ref="S7:S9"/>
    <mergeCell ref="Q8:R8"/>
    <mergeCell ref="E7:E9"/>
    <mergeCell ref="F7:F9"/>
    <mergeCell ref="G7:G9"/>
    <mergeCell ref="H7:H9"/>
    <mergeCell ref="I7:J7"/>
    <mergeCell ref="K7:L7"/>
    <mergeCell ref="M7:N7"/>
    <mergeCell ref="O7:R7"/>
    <mergeCell ref="J8:J9"/>
    <mergeCell ref="K8:K9"/>
    <mergeCell ref="L8:L9"/>
    <mergeCell ref="B4:E4"/>
    <mergeCell ref="M8:M9"/>
    <mergeCell ref="N8:N9"/>
    <mergeCell ref="O8:P8"/>
    <mergeCell ref="A7:A9"/>
    <mergeCell ref="B7:B9"/>
    <mergeCell ref="C7:C9"/>
    <mergeCell ref="B23:C23"/>
    <mergeCell ref="D23:E23"/>
    <mergeCell ref="B26:J26"/>
    <mergeCell ref="D7:D9"/>
    <mergeCell ref="I8:I9"/>
  </mergeCells>
  <pageMargins left="0.7" right="0.7" top="0.75" bottom="0.75" header="0" footer="0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1001"/>
  <sheetViews>
    <sheetView workbookViewId="0">
      <selection activeCell="J36" sqref="J36"/>
    </sheetView>
  </sheetViews>
  <sheetFormatPr defaultColWidth="14.42578125" defaultRowHeight="15" customHeight="1" x14ac:dyDescent="0.25"/>
  <cols>
    <col min="1" max="1" width="5" customWidth="1"/>
    <col min="2" max="2" width="14.140625" customWidth="1"/>
    <col min="3" max="3" width="15.85546875" customWidth="1"/>
    <col min="4" max="4" width="12" customWidth="1"/>
    <col min="5" max="5" width="10.42578125" customWidth="1"/>
    <col min="6" max="6" width="8.140625" customWidth="1"/>
    <col min="7" max="7" width="4.5703125" customWidth="1"/>
    <col min="8" max="8" width="11.85546875" customWidth="1"/>
    <col min="9" max="9" width="5.28515625" customWidth="1"/>
    <col min="10" max="10" width="10.85546875" customWidth="1"/>
    <col min="11" max="11" width="6.42578125" bestFit="1" customWidth="1"/>
    <col min="12" max="12" width="8.85546875" customWidth="1"/>
    <col min="13" max="13" width="6.42578125" customWidth="1"/>
    <col min="14" max="14" width="7.140625" customWidth="1"/>
    <col min="15" max="15" width="8.28515625" customWidth="1"/>
    <col min="16" max="16" width="6.7109375" customWidth="1"/>
    <col min="17" max="17" width="6.42578125" customWidth="1"/>
    <col min="18" max="18" width="8.7109375" customWidth="1"/>
    <col min="19" max="19" width="14.5703125" customWidth="1"/>
    <col min="20" max="39" width="8.7109375" customWidth="1"/>
  </cols>
  <sheetData>
    <row r="1" spans="1:19" ht="18.75" x14ac:dyDescent="0.3">
      <c r="C1" s="109" t="s">
        <v>168</v>
      </c>
    </row>
    <row r="2" spans="1:19" ht="18.75" x14ac:dyDescent="0.3">
      <c r="C2" s="110" t="s">
        <v>0</v>
      </c>
    </row>
    <row r="3" spans="1:19" ht="15.75" x14ac:dyDescent="0.25">
      <c r="C3" s="50" t="s">
        <v>157</v>
      </c>
      <c r="D3" s="50"/>
      <c r="E3" s="50"/>
      <c r="F3" s="50"/>
      <c r="G3" s="50"/>
    </row>
    <row r="7" spans="1:19" ht="33.75" customHeight="1" x14ac:dyDescent="0.25">
      <c r="A7" s="284" t="s">
        <v>1</v>
      </c>
      <c r="B7" s="284" t="s">
        <v>2</v>
      </c>
      <c r="C7" s="284" t="s">
        <v>3</v>
      </c>
      <c r="D7" s="284" t="s">
        <v>4</v>
      </c>
      <c r="E7" s="276" t="s">
        <v>5</v>
      </c>
      <c r="F7" s="276" t="s">
        <v>44</v>
      </c>
      <c r="G7" s="276" t="s">
        <v>6</v>
      </c>
      <c r="H7" s="279" t="s">
        <v>7</v>
      </c>
      <c r="I7" s="274" t="s">
        <v>8</v>
      </c>
      <c r="J7" s="297"/>
      <c r="K7" s="280" t="s">
        <v>153</v>
      </c>
      <c r="L7" s="297"/>
      <c r="M7" s="274" t="s">
        <v>10</v>
      </c>
      <c r="N7" s="297"/>
      <c r="O7" s="285" t="s">
        <v>11</v>
      </c>
      <c r="P7" s="298"/>
      <c r="Q7" s="298"/>
      <c r="R7" s="297"/>
      <c r="S7" s="279" t="s">
        <v>12</v>
      </c>
    </row>
    <row r="8" spans="1:19" x14ac:dyDescent="0.25">
      <c r="A8" s="295"/>
      <c r="B8" s="295"/>
      <c r="C8" s="295"/>
      <c r="D8" s="295"/>
      <c r="E8" s="295"/>
      <c r="F8" s="295"/>
      <c r="G8" s="295"/>
      <c r="H8" s="295"/>
      <c r="I8" s="284" t="s">
        <v>13</v>
      </c>
      <c r="J8" s="284" t="s">
        <v>14</v>
      </c>
      <c r="K8" s="284" t="s">
        <v>13</v>
      </c>
      <c r="L8" s="284" t="s">
        <v>14</v>
      </c>
      <c r="M8" s="284" t="s">
        <v>13</v>
      </c>
      <c r="N8" s="284" t="s">
        <v>14</v>
      </c>
      <c r="O8" s="274" t="s">
        <v>15</v>
      </c>
      <c r="P8" s="297"/>
      <c r="Q8" s="274" t="s">
        <v>16</v>
      </c>
      <c r="R8" s="297"/>
      <c r="S8" s="295"/>
    </row>
    <row r="9" spans="1:19" x14ac:dyDescent="0.25">
      <c r="A9" s="296"/>
      <c r="B9" s="296"/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" t="s">
        <v>13</v>
      </c>
      <c r="P9" s="2" t="s">
        <v>14</v>
      </c>
      <c r="Q9" s="2" t="s">
        <v>13</v>
      </c>
      <c r="R9" s="2" t="s">
        <v>14</v>
      </c>
      <c r="S9" s="296"/>
    </row>
    <row r="10" spans="1:19" s="231" customFormat="1" x14ac:dyDescent="0.25">
      <c r="A10" s="242">
        <v>1</v>
      </c>
      <c r="B10" s="238" t="s">
        <v>64</v>
      </c>
      <c r="C10" s="238" t="s">
        <v>18</v>
      </c>
      <c r="D10" s="238" t="s">
        <v>19</v>
      </c>
      <c r="E10" s="238" t="s">
        <v>161</v>
      </c>
      <c r="F10" s="238" t="s">
        <v>47</v>
      </c>
      <c r="G10" s="238" t="s">
        <v>48</v>
      </c>
      <c r="H10" s="271">
        <v>29040</v>
      </c>
      <c r="I10" s="238">
        <v>2</v>
      </c>
      <c r="J10" s="271">
        <f t="shared" ref="J10:J17" si="0">H10*I10</f>
        <v>58080</v>
      </c>
      <c r="K10" s="238">
        <v>2</v>
      </c>
      <c r="L10" s="238">
        <f t="shared" ref="L10:L17" si="1">K10*H10</f>
        <v>58080</v>
      </c>
      <c r="M10" s="238"/>
      <c r="N10" s="238"/>
      <c r="O10" s="242"/>
      <c r="P10" s="238"/>
      <c r="Q10" s="240"/>
      <c r="R10" s="240"/>
      <c r="S10" s="240"/>
    </row>
    <row r="11" spans="1:19" s="231" customFormat="1" x14ac:dyDescent="0.25">
      <c r="A11" s="256">
        <v>2</v>
      </c>
      <c r="B11" s="272" t="s">
        <v>77</v>
      </c>
      <c r="C11" s="238" t="s">
        <v>18</v>
      </c>
      <c r="D11" s="249" t="s">
        <v>19</v>
      </c>
      <c r="E11" s="238" t="s">
        <v>161</v>
      </c>
      <c r="F11" s="255" t="s">
        <v>47</v>
      </c>
      <c r="G11" s="238" t="s">
        <v>48</v>
      </c>
      <c r="H11" s="271">
        <v>11880</v>
      </c>
      <c r="I11" s="255">
        <v>1</v>
      </c>
      <c r="J11" s="273">
        <f t="shared" si="0"/>
        <v>11880</v>
      </c>
      <c r="K11" s="272">
        <v>1</v>
      </c>
      <c r="L11" s="238">
        <f t="shared" si="1"/>
        <v>11880</v>
      </c>
      <c r="M11" s="257"/>
      <c r="N11" s="238"/>
      <c r="O11" s="240"/>
      <c r="P11" s="249"/>
      <c r="Q11" s="240"/>
      <c r="R11" s="238"/>
      <c r="S11" s="240"/>
    </row>
    <row r="12" spans="1:19" s="231" customFormat="1" x14ac:dyDescent="0.25">
      <c r="A12" s="256">
        <v>3</v>
      </c>
      <c r="B12" s="238" t="s">
        <v>51</v>
      </c>
      <c r="C12" s="255" t="s">
        <v>18</v>
      </c>
      <c r="D12" s="255" t="s">
        <v>19</v>
      </c>
      <c r="E12" s="238" t="s">
        <v>161</v>
      </c>
      <c r="F12" s="238" t="s">
        <v>47</v>
      </c>
      <c r="G12" s="255" t="s">
        <v>48</v>
      </c>
      <c r="H12" s="269">
        <v>11880</v>
      </c>
      <c r="I12" s="238">
        <v>1</v>
      </c>
      <c r="J12" s="270">
        <f t="shared" si="0"/>
        <v>11880</v>
      </c>
      <c r="K12" s="238">
        <v>1</v>
      </c>
      <c r="L12" s="238">
        <f t="shared" si="1"/>
        <v>11880</v>
      </c>
      <c r="M12" s="242"/>
      <c r="N12" s="255"/>
      <c r="O12" s="238"/>
      <c r="P12" s="255"/>
      <c r="Q12" s="238"/>
      <c r="R12" s="255"/>
      <c r="S12" s="238"/>
    </row>
    <row r="13" spans="1:19" s="231" customFormat="1" x14ac:dyDescent="0.25">
      <c r="A13" s="238">
        <v>4</v>
      </c>
      <c r="B13" s="245" t="s">
        <v>78</v>
      </c>
      <c r="C13" s="238" t="s">
        <v>18</v>
      </c>
      <c r="D13" s="238" t="s">
        <v>19</v>
      </c>
      <c r="E13" s="238" t="s">
        <v>161</v>
      </c>
      <c r="F13" s="238" t="s">
        <v>47</v>
      </c>
      <c r="G13" s="238" t="s">
        <v>48</v>
      </c>
      <c r="H13" s="271">
        <v>2904</v>
      </c>
      <c r="I13" s="238">
        <v>2</v>
      </c>
      <c r="J13" s="246">
        <f t="shared" si="0"/>
        <v>5808</v>
      </c>
      <c r="K13" s="239">
        <v>2</v>
      </c>
      <c r="L13" s="238">
        <f t="shared" si="1"/>
        <v>5808</v>
      </c>
      <c r="M13" s="238"/>
      <c r="N13" s="238"/>
      <c r="O13" s="239"/>
      <c r="P13" s="238"/>
      <c r="Q13" s="238"/>
      <c r="R13" s="238"/>
      <c r="S13" s="238"/>
    </row>
    <row r="14" spans="1:19" s="231" customFormat="1" x14ac:dyDescent="0.25">
      <c r="A14" s="249">
        <v>5</v>
      </c>
      <c r="B14" s="252" t="s">
        <v>53</v>
      </c>
      <c r="C14" s="249" t="s">
        <v>18</v>
      </c>
      <c r="D14" s="249" t="s">
        <v>19</v>
      </c>
      <c r="E14" s="238" t="s">
        <v>161</v>
      </c>
      <c r="F14" s="249" t="s">
        <v>47</v>
      </c>
      <c r="G14" s="249" t="s">
        <v>48</v>
      </c>
      <c r="H14" s="271">
        <v>63600</v>
      </c>
      <c r="I14" s="249">
        <v>1</v>
      </c>
      <c r="J14" s="250">
        <f t="shared" si="0"/>
        <v>63600</v>
      </c>
      <c r="K14" s="252">
        <v>1</v>
      </c>
      <c r="L14" s="238">
        <f t="shared" si="1"/>
        <v>63600</v>
      </c>
      <c r="M14" s="249"/>
      <c r="N14" s="249"/>
      <c r="O14" s="250"/>
      <c r="P14" s="249"/>
      <c r="Q14" s="249"/>
      <c r="R14" s="249"/>
      <c r="S14" s="249"/>
    </row>
    <row r="15" spans="1:19" s="231" customFormat="1" x14ac:dyDescent="0.25">
      <c r="A15" s="250"/>
      <c r="B15" s="252" t="s">
        <v>158</v>
      </c>
      <c r="C15" s="249"/>
      <c r="D15" s="249"/>
      <c r="E15" s="238" t="s">
        <v>161</v>
      </c>
      <c r="F15" s="249"/>
      <c r="G15" s="249"/>
      <c r="H15" s="273">
        <v>78000</v>
      </c>
      <c r="I15" s="249"/>
      <c r="J15" s="250">
        <v>78000</v>
      </c>
      <c r="K15" s="252">
        <v>1</v>
      </c>
      <c r="L15" s="238">
        <v>78000</v>
      </c>
      <c r="M15" s="249"/>
      <c r="N15" s="249"/>
      <c r="O15" s="250"/>
      <c r="P15" s="249"/>
      <c r="Q15" s="249"/>
      <c r="R15" s="249"/>
      <c r="S15" s="249"/>
    </row>
    <row r="16" spans="1:19" x14ac:dyDescent="0.25">
      <c r="A16" s="133">
        <v>6</v>
      </c>
      <c r="B16" s="138" t="s">
        <v>159</v>
      </c>
      <c r="C16" s="132" t="s">
        <v>55</v>
      </c>
      <c r="D16" s="132" t="s">
        <v>19</v>
      </c>
      <c r="E16" s="238" t="s">
        <v>161</v>
      </c>
      <c r="F16" s="132" t="s">
        <v>56</v>
      </c>
      <c r="G16" s="132" t="s">
        <v>48</v>
      </c>
      <c r="H16" s="170">
        <v>841680</v>
      </c>
      <c r="I16" s="132">
        <v>1</v>
      </c>
      <c r="J16" s="133">
        <f t="shared" si="0"/>
        <v>841680</v>
      </c>
      <c r="K16" s="138">
        <v>1</v>
      </c>
      <c r="L16" s="132">
        <f t="shared" si="1"/>
        <v>841680</v>
      </c>
      <c r="M16" s="132"/>
      <c r="N16" s="132"/>
      <c r="O16" s="133"/>
      <c r="P16" s="132"/>
      <c r="Q16" s="132"/>
      <c r="R16" s="132"/>
      <c r="S16" s="132"/>
    </row>
    <row r="17" spans="1:39" x14ac:dyDescent="0.25">
      <c r="A17" s="133">
        <v>7</v>
      </c>
      <c r="B17" s="112" t="s">
        <v>160</v>
      </c>
      <c r="C17" s="132" t="s">
        <v>55</v>
      </c>
      <c r="D17" s="144" t="s">
        <v>19</v>
      </c>
      <c r="E17" s="238" t="s">
        <v>161</v>
      </c>
      <c r="F17" s="132" t="s">
        <v>56</v>
      </c>
      <c r="G17" s="132" t="s">
        <v>48</v>
      </c>
      <c r="H17" s="144">
        <v>180000</v>
      </c>
      <c r="I17" s="132">
        <v>1</v>
      </c>
      <c r="J17" s="133">
        <f t="shared" si="0"/>
        <v>180000</v>
      </c>
      <c r="K17" s="132">
        <v>1</v>
      </c>
      <c r="L17" s="132">
        <f t="shared" si="1"/>
        <v>180000</v>
      </c>
      <c r="M17" s="144"/>
      <c r="N17" s="132"/>
      <c r="O17" s="145"/>
      <c r="P17" s="132"/>
      <c r="Q17" s="144"/>
      <c r="R17" s="144"/>
      <c r="S17" s="144"/>
    </row>
    <row r="18" spans="1:39" x14ac:dyDescent="0.25">
      <c r="A18" s="226" t="s">
        <v>60</v>
      </c>
      <c r="B18" s="132"/>
      <c r="C18" s="140"/>
      <c r="D18" s="132"/>
      <c r="E18" s="140"/>
      <c r="F18" s="140"/>
      <c r="G18" s="140"/>
      <c r="H18" s="132"/>
      <c r="I18" s="140"/>
      <c r="J18" s="225">
        <f>J10+J11+J12+J13+J14+J15+J16+J17</f>
        <v>1250928</v>
      </c>
      <c r="K18" s="225"/>
      <c r="L18" s="225">
        <f>L10+L11+L12+L13+L14+L15+L16+L17</f>
        <v>1250928</v>
      </c>
      <c r="M18" s="132"/>
      <c r="N18" s="140"/>
      <c r="O18" s="132"/>
      <c r="P18" s="140"/>
      <c r="Q18" s="132"/>
      <c r="R18" s="132"/>
      <c r="S18" s="132"/>
    </row>
    <row r="19" spans="1:39" x14ac:dyDescent="0.25">
      <c r="A19" s="22"/>
      <c r="B19" s="22"/>
      <c r="C19" s="22"/>
      <c r="D19" s="31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31"/>
    </row>
    <row r="20" spans="1:39" x14ac:dyDescent="0.25">
      <c r="A20" s="35"/>
      <c r="B20" s="299"/>
      <c r="C20" s="299"/>
      <c r="D20" s="299"/>
      <c r="E20" s="299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</row>
    <row r="21" spans="1:39" x14ac:dyDescent="0.25">
      <c r="A21" s="35"/>
      <c r="C21" s="57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1:39" ht="15.75" customHeight="1" x14ac:dyDescent="0.25">
      <c r="A22" s="31"/>
      <c r="B22" s="59"/>
      <c r="C22" s="59"/>
      <c r="D22" s="59"/>
      <c r="E22" s="59"/>
      <c r="F22" s="59"/>
      <c r="G22" s="59"/>
      <c r="H22" s="59"/>
      <c r="J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</row>
    <row r="23" spans="1:39" ht="15.75" customHeight="1" x14ac:dyDescent="0.25">
      <c r="B23" s="291"/>
      <c r="C23" s="291"/>
      <c r="D23" s="291"/>
      <c r="E23" s="291"/>
      <c r="F23" s="291"/>
      <c r="G23" s="291"/>
      <c r="H23" s="291"/>
      <c r="I23" s="291"/>
      <c r="J23" s="291"/>
      <c r="K23" s="291"/>
      <c r="N23" s="31"/>
    </row>
    <row r="24" spans="1:39" ht="15.75" customHeight="1" x14ac:dyDescent="0.25"/>
    <row r="25" spans="1:39" ht="15.75" customHeight="1" x14ac:dyDescent="0.25"/>
    <row r="26" spans="1:39" ht="15.75" customHeight="1" x14ac:dyDescent="0.25"/>
    <row r="27" spans="1:39" ht="15.75" customHeight="1" x14ac:dyDescent="0.25"/>
    <row r="28" spans="1:39" ht="15.75" customHeight="1" x14ac:dyDescent="0.25"/>
    <row r="29" spans="1:39" ht="15.75" customHeight="1" x14ac:dyDescent="0.25"/>
    <row r="30" spans="1:39" ht="15.75" customHeight="1" x14ac:dyDescent="0.25"/>
    <row r="31" spans="1:39" ht="15.75" customHeight="1" x14ac:dyDescent="0.25"/>
    <row r="32" spans="1:3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24">
    <mergeCell ref="O7:R7"/>
    <mergeCell ref="S7:S9"/>
    <mergeCell ref="O8:P8"/>
    <mergeCell ref="Q8:R8"/>
    <mergeCell ref="K8:K9"/>
    <mergeCell ref="L8:L9"/>
    <mergeCell ref="M8:M9"/>
    <mergeCell ref="A7:A9"/>
    <mergeCell ref="B7:B9"/>
    <mergeCell ref="C7:C9"/>
    <mergeCell ref="D7:D9"/>
    <mergeCell ref="E7:E9"/>
    <mergeCell ref="B20:C20"/>
    <mergeCell ref="D20:E20"/>
    <mergeCell ref="B23:K23"/>
    <mergeCell ref="N8:N9"/>
    <mergeCell ref="F7:F9"/>
    <mergeCell ref="G7:G9"/>
    <mergeCell ref="H7:H9"/>
    <mergeCell ref="I7:J7"/>
    <mergeCell ref="I8:I9"/>
    <mergeCell ref="J8:J9"/>
    <mergeCell ref="K7:L7"/>
    <mergeCell ref="M7:N7"/>
  </mergeCells>
  <pageMargins left="0.7" right="0.7" top="0.75" bottom="0.75" header="0" footer="0"/>
  <pageSetup scale="7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999"/>
  <sheetViews>
    <sheetView workbookViewId="0">
      <selection activeCell="F18" sqref="F18"/>
    </sheetView>
  </sheetViews>
  <sheetFormatPr defaultColWidth="14.42578125" defaultRowHeight="15" customHeight="1" x14ac:dyDescent="0.25"/>
  <cols>
    <col min="1" max="1" width="8.7109375" customWidth="1"/>
    <col min="2" max="2" width="28.85546875" customWidth="1"/>
    <col min="3" max="3" width="15.7109375" customWidth="1"/>
    <col min="4" max="4" width="12.42578125" customWidth="1"/>
    <col min="5" max="5" width="6.85546875" customWidth="1"/>
    <col min="6" max="6" width="8.7109375" customWidth="1"/>
    <col min="7" max="7" width="4.85546875" customWidth="1"/>
    <col min="8" max="8" width="12.28515625" customWidth="1"/>
    <col min="9" max="9" width="5.140625" customWidth="1"/>
    <col min="10" max="10" width="9.28515625" customWidth="1"/>
    <col min="11" max="11" width="5.42578125" customWidth="1"/>
    <col min="12" max="12" width="10.5703125" customWidth="1"/>
    <col min="13" max="13" width="5.5703125" customWidth="1"/>
    <col min="14" max="14" width="7.85546875" customWidth="1"/>
    <col min="15" max="15" width="6.85546875" customWidth="1"/>
    <col min="16" max="16" width="7.42578125" customWidth="1"/>
    <col min="17" max="17" width="7.28515625" customWidth="1"/>
    <col min="18" max="18" width="8.5703125" customWidth="1"/>
    <col min="19" max="19" width="15.140625" customWidth="1"/>
    <col min="20" max="26" width="8.7109375" customWidth="1"/>
  </cols>
  <sheetData>
    <row r="1" spans="1:19" ht="18.75" x14ac:dyDescent="0.3">
      <c r="C1" s="109" t="s">
        <v>168</v>
      </c>
    </row>
    <row r="2" spans="1:19" ht="18.75" x14ac:dyDescent="0.3">
      <c r="C2" s="110" t="s">
        <v>0</v>
      </c>
    </row>
    <row r="3" spans="1:19" ht="15.75" x14ac:dyDescent="0.25">
      <c r="C3" s="288" t="s">
        <v>80</v>
      </c>
      <c r="D3" s="282"/>
      <c r="E3" s="282"/>
      <c r="F3" s="282"/>
      <c r="G3" s="282"/>
    </row>
    <row r="4" spans="1:19" ht="15.75" x14ac:dyDescent="0.25">
      <c r="C4" s="50"/>
    </row>
    <row r="6" spans="1:19" ht="33" customHeight="1" x14ac:dyDescent="0.25">
      <c r="A6" s="284" t="s">
        <v>1</v>
      </c>
      <c r="B6" s="284" t="s">
        <v>2</v>
      </c>
      <c r="C6" s="284" t="s">
        <v>3</v>
      </c>
      <c r="D6" s="284" t="s">
        <v>4</v>
      </c>
      <c r="E6" s="276" t="s">
        <v>5</v>
      </c>
      <c r="F6" s="276" t="s">
        <v>44</v>
      </c>
      <c r="G6" s="293" t="s">
        <v>6</v>
      </c>
      <c r="H6" s="279" t="s">
        <v>7</v>
      </c>
      <c r="I6" s="274" t="s">
        <v>8</v>
      </c>
      <c r="J6" s="297"/>
      <c r="K6" s="280" t="s">
        <v>153</v>
      </c>
      <c r="L6" s="297"/>
      <c r="M6" s="274" t="s">
        <v>10</v>
      </c>
      <c r="N6" s="302"/>
      <c r="O6" s="303" t="s">
        <v>11</v>
      </c>
      <c r="P6" s="298"/>
      <c r="Q6" s="298"/>
      <c r="R6" s="297"/>
      <c r="S6" s="279" t="s">
        <v>12</v>
      </c>
    </row>
    <row r="7" spans="1:19" ht="29.25" customHeight="1" x14ac:dyDescent="0.25">
      <c r="A7" s="295"/>
      <c r="B7" s="295"/>
      <c r="C7" s="295"/>
      <c r="D7" s="295"/>
      <c r="E7" s="295"/>
      <c r="F7" s="295"/>
      <c r="G7" s="300"/>
      <c r="H7" s="295"/>
      <c r="I7" s="284" t="s">
        <v>13</v>
      </c>
      <c r="J7" s="284" t="s">
        <v>14</v>
      </c>
      <c r="K7" s="284" t="s">
        <v>13</v>
      </c>
      <c r="L7" s="284" t="s">
        <v>14</v>
      </c>
      <c r="M7" s="284" t="s">
        <v>13</v>
      </c>
      <c r="N7" s="304" t="s">
        <v>14</v>
      </c>
      <c r="O7" s="292" t="s">
        <v>15</v>
      </c>
      <c r="P7" s="297"/>
      <c r="Q7" s="274" t="s">
        <v>16</v>
      </c>
      <c r="R7" s="297"/>
      <c r="S7" s="295"/>
    </row>
    <row r="8" spans="1:19" x14ac:dyDescent="0.25">
      <c r="A8" s="296"/>
      <c r="B8" s="296"/>
      <c r="C8" s="296"/>
      <c r="D8" s="296"/>
      <c r="E8" s="296"/>
      <c r="F8" s="296"/>
      <c r="G8" s="301"/>
      <c r="H8" s="296"/>
      <c r="I8" s="296"/>
      <c r="J8" s="296"/>
      <c r="K8" s="296"/>
      <c r="L8" s="296"/>
      <c r="M8" s="296"/>
      <c r="N8" s="305"/>
      <c r="O8" s="122" t="s">
        <v>13</v>
      </c>
      <c r="P8" s="2" t="s">
        <v>14</v>
      </c>
      <c r="Q8" s="2" t="s">
        <v>13</v>
      </c>
      <c r="R8" s="2" t="s">
        <v>14</v>
      </c>
      <c r="S8" s="296"/>
    </row>
    <row r="9" spans="1:19" x14ac:dyDescent="0.25">
      <c r="A9" s="154">
        <v>1</v>
      </c>
      <c r="B9" s="134" t="s">
        <v>64</v>
      </c>
      <c r="C9" s="136" t="s">
        <v>18</v>
      </c>
      <c r="D9" s="136" t="s">
        <v>19</v>
      </c>
      <c r="E9" s="136" t="s">
        <v>81</v>
      </c>
      <c r="F9" s="134" t="s">
        <v>47</v>
      </c>
      <c r="G9" s="197" t="s">
        <v>48</v>
      </c>
      <c r="H9" s="135">
        <v>17160</v>
      </c>
      <c r="I9" s="134">
        <v>3</v>
      </c>
      <c r="J9" s="135">
        <f t="shared" ref="J9:J14" si="0">H9*I9</f>
        <v>51480</v>
      </c>
      <c r="K9" s="136">
        <v>3</v>
      </c>
      <c r="L9" s="168">
        <f t="shared" ref="L9:L14" si="1">K9*H9</f>
        <v>51480</v>
      </c>
      <c r="M9" s="134">
        <f>I9-K9</f>
        <v>0</v>
      </c>
      <c r="N9" s="196">
        <f>M9*H9</f>
        <v>0</v>
      </c>
      <c r="O9" s="136"/>
      <c r="P9" s="134"/>
      <c r="Q9" s="137"/>
      <c r="R9" s="134"/>
      <c r="S9" s="134"/>
    </row>
    <row r="10" spans="1:19" x14ac:dyDescent="0.25">
      <c r="A10" s="153">
        <v>2</v>
      </c>
      <c r="B10" s="132" t="s">
        <v>82</v>
      </c>
      <c r="C10" s="133" t="s">
        <v>18</v>
      </c>
      <c r="D10" s="145" t="s">
        <v>19</v>
      </c>
      <c r="E10" s="154" t="s">
        <v>81</v>
      </c>
      <c r="F10" s="134" t="s">
        <v>47</v>
      </c>
      <c r="G10" s="136" t="s">
        <v>48</v>
      </c>
      <c r="H10" s="168">
        <v>11880</v>
      </c>
      <c r="I10" s="134">
        <v>1</v>
      </c>
      <c r="J10" s="135">
        <f t="shared" si="0"/>
        <v>11880</v>
      </c>
      <c r="K10" s="136">
        <v>1</v>
      </c>
      <c r="L10" s="168">
        <f t="shared" si="1"/>
        <v>11880</v>
      </c>
      <c r="M10" s="134">
        <f t="shared" ref="M10:M14" si="2">I10-K10</f>
        <v>0</v>
      </c>
      <c r="N10" s="196">
        <f t="shared" ref="N10:N14" si="3">M10*H10</f>
        <v>0</v>
      </c>
      <c r="O10" s="136"/>
      <c r="P10" s="134"/>
      <c r="Q10" s="137"/>
      <c r="R10" s="134"/>
      <c r="S10" s="134"/>
    </row>
    <row r="11" spans="1:19" x14ac:dyDescent="0.25">
      <c r="A11" s="155">
        <v>3</v>
      </c>
      <c r="B11" s="144" t="s">
        <v>51</v>
      </c>
      <c r="C11" s="145" t="s">
        <v>18</v>
      </c>
      <c r="D11" s="133" t="s">
        <v>19</v>
      </c>
      <c r="E11" s="138" t="s">
        <v>81</v>
      </c>
      <c r="F11" s="132" t="s">
        <v>47</v>
      </c>
      <c r="G11" s="133" t="s">
        <v>48</v>
      </c>
      <c r="H11" s="169">
        <v>11880</v>
      </c>
      <c r="I11" s="132">
        <v>1</v>
      </c>
      <c r="J11" s="139">
        <f t="shared" si="0"/>
        <v>11880</v>
      </c>
      <c r="K11" s="133">
        <v>0</v>
      </c>
      <c r="L11" s="168">
        <f t="shared" si="1"/>
        <v>0</v>
      </c>
      <c r="M11" s="134">
        <f t="shared" si="2"/>
        <v>1</v>
      </c>
      <c r="N11" s="196">
        <f t="shared" si="3"/>
        <v>11880</v>
      </c>
      <c r="O11" s="195"/>
      <c r="P11" s="132"/>
      <c r="Q11" s="138"/>
      <c r="R11" s="132"/>
      <c r="S11" s="132"/>
    </row>
    <row r="12" spans="1:19" x14ac:dyDescent="0.25">
      <c r="A12" s="153">
        <v>4</v>
      </c>
      <c r="B12" s="132" t="s">
        <v>53</v>
      </c>
      <c r="C12" s="133" t="s">
        <v>18</v>
      </c>
      <c r="D12" s="141" t="s">
        <v>19</v>
      </c>
      <c r="E12" s="143" t="s">
        <v>81</v>
      </c>
      <c r="F12" s="140" t="s">
        <v>47</v>
      </c>
      <c r="G12" s="141" t="s">
        <v>48</v>
      </c>
      <c r="H12" s="170">
        <v>63600</v>
      </c>
      <c r="I12" s="140">
        <v>1</v>
      </c>
      <c r="J12" s="141">
        <f t="shared" si="0"/>
        <v>63600</v>
      </c>
      <c r="K12" s="141">
        <v>1</v>
      </c>
      <c r="L12" s="168">
        <f t="shared" si="1"/>
        <v>63600</v>
      </c>
      <c r="M12" s="134">
        <f t="shared" si="2"/>
        <v>0</v>
      </c>
      <c r="N12" s="196">
        <f t="shared" si="3"/>
        <v>0</v>
      </c>
      <c r="O12" s="141"/>
      <c r="P12" s="140"/>
      <c r="Q12" s="143"/>
      <c r="R12" s="140"/>
      <c r="S12" s="140"/>
    </row>
    <row r="13" spans="1:19" x14ac:dyDescent="0.25">
      <c r="A13" s="153">
        <v>5</v>
      </c>
      <c r="B13" s="132" t="s">
        <v>54</v>
      </c>
      <c r="C13" s="133" t="s">
        <v>55</v>
      </c>
      <c r="D13" s="133" t="s">
        <v>19</v>
      </c>
      <c r="E13" s="133" t="s">
        <v>81</v>
      </c>
      <c r="F13" s="132" t="s">
        <v>56</v>
      </c>
      <c r="G13" s="133" t="s">
        <v>48</v>
      </c>
      <c r="H13" s="169">
        <v>22100</v>
      </c>
      <c r="I13" s="134">
        <v>0</v>
      </c>
      <c r="J13" s="145">
        <f t="shared" si="0"/>
        <v>0</v>
      </c>
      <c r="K13" s="145">
        <v>0</v>
      </c>
      <c r="L13" s="168">
        <f t="shared" si="1"/>
        <v>0</v>
      </c>
      <c r="M13" s="134">
        <f t="shared" si="2"/>
        <v>0</v>
      </c>
      <c r="N13" s="196">
        <f t="shared" si="3"/>
        <v>0</v>
      </c>
      <c r="O13" s="145"/>
      <c r="P13" s="144"/>
      <c r="Q13" s="112"/>
      <c r="R13" s="144"/>
      <c r="S13" s="144"/>
    </row>
    <row r="14" spans="1:19" x14ac:dyDescent="0.25">
      <c r="A14" s="153">
        <v>6</v>
      </c>
      <c r="B14" s="132" t="s">
        <v>76</v>
      </c>
      <c r="C14" s="141" t="s">
        <v>55</v>
      </c>
      <c r="D14" s="143" t="s">
        <v>19</v>
      </c>
      <c r="E14" s="140" t="s">
        <v>81</v>
      </c>
      <c r="F14" s="140" t="s">
        <v>56</v>
      </c>
      <c r="G14" s="141" t="s">
        <v>48</v>
      </c>
      <c r="H14" s="139">
        <v>210000</v>
      </c>
      <c r="I14" s="132">
        <v>1</v>
      </c>
      <c r="J14" s="133">
        <f t="shared" si="0"/>
        <v>210000</v>
      </c>
      <c r="K14" s="133">
        <v>1</v>
      </c>
      <c r="L14" s="169">
        <f t="shared" si="1"/>
        <v>210000</v>
      </c>
      <c r="M14" s="134">
        <f t="shared" si="2"/>
        <v>0</v>
      </c>
      <c r="N14" s="196">
        <f t="shared" si="3"/>
        <v>0</v>
      </c>
      <c r="O14" s="195"/>
      <c r="P14" s="132"/>
      <c r="Q14" s="138"/>
      <c r="R14" s="132"/>
      <c r="S14" s="132"/>
    </row>
    <row r="15" spans="1:19" x14ac:dyDescent="0.25">
      <c r="A15" s="181" t="s">
        <v>60</v>
      </c>
      <c r="B15" s="140"/>
      <c r="C15" s="141"/>
      <c r="D15" s="143"/>
      <c r="E15" s="140"/>
      <c r="F15" s="140"/>
      <c r="G15" s="141"/>
      <c r="H15" s="142"/>
      <c r="I15" s="140"/>
      <c r="J15" s="225">
        <f>J9+J10+J11+J12+J13+J14</f>
        <v>348840</v>
      </c>
      <c r="K15" s="225">
        <f t="shared" ref="K15:N15" si="4">K9+K10+K11+K12+K13+K14</f>
        <v>6</v>
      </c>
      <c r="L15" s="225">
        <f t="shared" si="4"/>
        <v>336960</v>
      </c>
      <c r="M15" s="225"/>
      <c r="N15" s="225">
        <f t="shared" si="4"/>
        <v>11880</v>
      </c>
      <c r="O15" s="143"/>
      <c r="P15" s="140"/>
      <c r="Q15" s="143"/>
      <c r="R15" s="140"/>
      <c r="S15" s="140"/>
    </row>
    <row r="16" spans="1:19" x14ac:dyDescent="0.25">
      <c r="A16" s="140"/>
      <c r="B16" s="141"/>
      <c r="C16" s="132"/>
      <c r="D16" s="132"/>
      <c r="E16" s="143"/>
      <c r="F16" s="140"/>
      <c r="G16" s="141"/>
      <c r="H16" s="132"/>
      <c r="I16" s="141"/>
      <c r="J16" s="197"/>
      <c r="K16" s="141"/>
      <c r="L16" s="141"/>
      <c r="M16" s="141"/>
      <c r="N16" s="197"/>
      <c r="O16" s="195"/>
      <c r="P16" s="140"/>
      <c r="Q16" s="132"/>
      <c r="R16" s="133"/>
      <c r="S16" s="140"/>
    </row>
    <row r="18" spans="2:10" ht="15" customHeight="1" x14ac:dyDescent="0.25">
      <c r="B18" s="59"/>
      <c r="C18" s="59"/>
    </row>
    <row r="20" spans="2:10" ht="15.75" customHeight="1" x14ac:dyDescent="0.25">
      <c r="B20" s="59"/>
    </row>
    <row r="21" spans="2:10" ht="15.75" customHeight="1" x14ac:dyDescent="0.25">
      <c r="B21" s="291"/>
      <c r="C21" s="291"/>
      <c r="D21" s="291"/>
      <c r="E21" s="291"/>
      <c r="F21" s="291"/>
      <c r="G21" s="291"/>
      <c r="H21" s="291"/>
      <c r="I21" s="291"/>
      <c r="J21" s="291"/>
    </row>
    <row r="22" spans="2:10" ht="15.75" customHeight="1" x14ac:dyDescent="0.25"/>
    <row r="23" spans="2:10" ht="15.75" customHeight="1" x14ac:dyDescent="0.25">
      <c r="H23" s="31"/>
    </row>
    <row r="24" spans="2:10" ht="15.75" customHeight="1" x14ac:dyDescent="0.25"/>
    <row r="25" spans="2:10" ht="15.75" customHeight="1" x14ac:dyDescent="0.25"/>
    <row r="26" spans="2:10" ht="15.75" customHeight="1" x14ac:dyDescent="0.25"/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23">
    <mergeCell ref="N7:N8"/>
    <mergeCell ref="O7:P7"/>
    <mergeCell ref="B21:J21"/>
    <mergeCell ref="D6:D8"/>
    <mergeCell ref="I7:I8"/>
    <mergeCell ref="S6:S8"/>
    <mergeCell ref="Q7:R7"/>
    <mergeCell ref="E6:E8"/>
    <mergeCell ref="F6:F8"/>
    <mergeCell ref="G6:G8"/>
    <mergeCell ref="H6:H8"/>
    <mergeCell ref="I6:J6"/>
    <mergeCell ref="K6:L6"/>
    <mergeCell ref="M6:N6"/>
    <mergeCell ref="O6:R6"/>
    <mergeCell ref="J7:J8"/>
    <mergeCell ref="K7:K8"/>
    <mergeCell ref="L7:L8"/>
    <mergeCell ref="C3:G3"/>
    <mergeCell ref="M7:M8"/>
    <mergeCell ref="A6:A8"/>
    <mergeCell ref="B6:B8"/>
    <mergeCell ref="C6:C8"/>
  </mergeCells>
  <pageMargins left="0.7" right="0.7" top="0.75" bottom="0.75" header="0" footer="0"/>
  <pageSetup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001"/>
  <sheetViews>
    <sheetView workbookViewId="0">
      <selection activeCell="B20" sqref="B20:M27"/>
    </sheetView>
  </sheetViews>
  <sheetFormatPr defaultColWidth="14.42578125" defaultRowHeight="15" customHeight="1" x14ac:dyDescent="0.25"/>
  <cols>
    <col min="1" max="1" width="3.140625" customWidth="1"/>
    <col min="2" max="2" width="14.42578125" customWidth="1"/>
    <col min="3" max="3" width="15.85546875" customWidth="1"/>
    <col min="4" max="4" width="12" customWidth="1"/>
    <col min="5" max="5" width="9.85546875" customWidth="1"/>
    <col min="6" max="6" width="8.5703125" customWidth="1"/>
    <col min="7" max="7" width="5" customWidth="1"/>
    <col min="8" max="8" width="11.42578125" customWidth="1"/>
    <col min="9" max="9" width="5.85546875" customWidth="1"/>
    <col min="10" max="10" width="9.28515625" customWidth="1"/>
    <col min="11" max="11" width="5.42578125" customWidth="1"/>
    <col min="12" max="12" width="10.140625" customWidth="1"/>
    <col min="13" max="13" width="6.42578125" customWidth="1"/>
    <col min="14" max="14" width="7" customWidth="1"/>
    <col min="15" max="15" width="7.5703125" customWidth="1"/>
    <col min="16" max="16" width="5.7109375" customWidth="1"/>
    <col min="17" max="17" width="7" customWidth="1"/>
    <col min="18" max="18" width="7.140625" customWidth="1"/>
    <col min="19" max="19" width="11.28515625" customWidth="1"/>
    <col min="20" max="26" width="8.7109375" customWidth="1"/>
  </cols>
  <sheetData>
    <row r="1" spans="1:19" ht="18.75" x14ac:dyDescent="0.3">
      <c r="C1" s="109" t="s">
        <v>168</v>
      </c>
    </row>
    <row r="2" spans="1:19" ht="18.75" x14ac:dyDescent="0.3">
      <c r="C2" s="110" t="s">
        <v>0</v>
      </c>
    </row>
    <row r="3" spans="1:19" ht="15.75" x14ac:dyDescent="0.25">
      <c r="C3" s="288" t="s">
        <v>83</v>
      </c>
      <c r="D3" s="282"/>
      <c r="E3" s="282"/>
      <c r="F3" s="282"/>
      <c r="G3" s="282"/>
    </row>
    <row r="6" spans="1:19" ht="29.25" customHeight="1" x14ac:dyDescent="0.25">
      <c r="A6" s="284" t="s">
        <v>1</v>
      </c>
      <c r="B6" s="284" t="s">
        <v>2</v>
      </c>
      <c r="C6" s="284" t="s">
        <v>3</v>
      </c>
      <c r="D6" s="284" t="s">
        <v>4</v>
      </c>
      <c r="E6" s="276" t="s">
        <v>5</v>
      </c>
      <c r="F6" s="276" t="s">
        <v>44</v>
      </c>
      <c r="G6" s="276" t="s">
        <v>6</v>
      </c>
      <c r="H6" s="279" t="s">
        <v>7</v>
      </c>
      <c r="I6" s="274" t="s">
        <v>8</v>
      </c>
      <c r="J6" s="275"/>
      <c r="K6" s="280" t="s">
        <v>153</v>
      </c>
      <c r="L6" s="275"/>
      <c r="M6" s="274" t="s">
        <v>10</v>
      </c>
      <c r="N6" s="275"/>
      <c r="O6" s="285" t="s">
        <v>11</v>
      </c>
      <c r="P6" s="286"/>
      <c r="Q6" s="286"/>
      <c r="R6" s="275"/>
      <c r="S6" s="279" t="s">
        <v>12</v>
      </c>
    </row>
    <row r="7" spans="1:19" x14ac:dyDescent="0.25">
      <c r="A7" s="277"/>
      <c r="B7" s="277"/>
      <c r="C7" s="277"/>
      <c r="D7" s="277"/>
      <c r="E7" s="277"/>
      <c r="F7" s="277"/>
      <c r="G7" s="277"/>
      <c r="H7" s="277"/>
      <c r="I7" s="284" t="s">
        <v>13</v>
      </c>
      <c r="J7" s="284" t="s">
        <v>14</v>
      </c>
      <c r="K7" s="289" t="s">
        <v>13</v>
      </c>
      <c r="L7" s="284" t="s">
        <v>14</v>
      </c>
      <c r="M7" s="284" t="s">
        <v>13</v>
      </c>
      <c r="N7" s="284" t="s">
        <v>14</v>
      </c>
      <c r="O7" s="274" t="s">
        <v>15</v>
      </c>
      <c r="P7" s="275"/>
      <c r="Q7" s="274" t="s">
        <v>16</v>
      </c>
      <c r="R7" s="275"/>
      <c r="S7" s="277"/>
    </row>
    <row r="8" spans="1:19" x14ac:dyDescent="0.25">
      <c r="A8" s="278"/>
      <c r="B8" s="278"/>
      <c r="C8" s="278"/>
      <c r="D8" s="278"/>
      <c r="E8" s="278"/>
      <c r="F8" s="278"/>
      <c r="G8" s="278"/>
      <c r="H8" s="278"/>
      <c r="I8" s="278"/>
      <c r="J8" s="278"/>
      <c r="K8" s="290"/>
      <c r="L8" s="278"/>
      <c r="M8" s="278"/>
      <c r="N8" s="278"/>
      <c r="O8" s="2" t="s">
        <v>13</v>
      </c>
      <c r="P8" s="2" t="s">
        <v>14</v>
      </c>
      <c r="Q8" s="2" t="s">
        <v>13</v>
      </c>
      <c r="R8" s="2" t="s">
        <v>14</v>
      </c>
      <c r="S8" s="278"/>
    </row>
    <row r="9" spans="1:19" x14ac:dyDescent="0.25">
      <c r="A9" s="132">
        <v>1</v>
      </c>
      <c r="B9" s="137" t="s">
        <v>74</v>
      </c>
      <c r="C9" s="134" t="s">
        <v>18</v>
      </c>
      <c r="D9" s="137" t="s">
        <v>19</v>
      </c>
      <c r="E9" s="134" t="s">
        <v>84</v>
      </c>
      <c r="F9" s="136" t="s">
        <v>47</v>
      </c>
      <c r="G9" s="137" t="s">
        <v>48</v>
      </c>
      <c r="H9" s="168">
        <v>11880</v>
      </c>
      <c r="I9" s="137">
        <v>5</v>
      </c>
      <c r="J9" s="168">
        <f t="shared" ref="J9:J17" si="0">H9*I9</f>
        <v>59400</v>
      </c>
      <c r="K9" s="134">
        <v>5</v>
      </c>
      <c r="L9" s="137">
        <f t="shared" ref="L9:L17" si="1">K9*H9</f>
        <v>59400</v>
      </c>
      <c r="M9" s="134">
        <f>I9-K9</f>
        <v>0</v>
      </c>
      <c r="N9" s="134">
        <f>M9*H9</f>
        <v>0</v>
      </c>
      <c r="O9" s="134"/>
      <c r="P9" s="134"/>
      <c r="Q9" s="136"/>
      <c r="R9" s="134"/>
      <c r="S9" s="136"/>
    </row>
    <row r="10" spans="1:19" x14ac:dyDescent="0.25">
      <c r="A10" s="153">
        <v>2</v>
      </c>
      <c r="B10" s="132" t="s">
        <v>72</v>
      </c>
      <c r="C10" s="132" t="s">
        <v>18</v>
      </c>
      <c r="D10" s="138" t="s">
        <v>19</v>
      </c>
      <c r="E10" s="132" t="s">
        <v>84</v>
      </c>
      <c r="F10" s="133" t="s">
        <v>47</v>
      </c>
      <c r="G10" s="138" t="s">
        <v>48</v>
      </c>
      <c r="H10" s="169">
        <v>17160</v>
      </c>
      <c r="I10" s="138">
        <v>1</v>
      </c>
      <c r="J10" s="169">
        <f t="shared" si="0"/>
        <v>17160</v>
      </c>
      <c r="K10" s="132">
        <v>1</v>
      </c>
      <c r="L10" s="138">
        <f t="shared" si="1"/>
        <v>17160</v>
      </c>
      <c r="M10" s="134">
        <f t="shared" ref="M10:M17" si="2">I10-K10</f>
        <v>0</v>
      </c>
      <c r="N10" s="134">
        <f t="shared" ref="N10:N17" si="3">M10*H10</f>
        <v>0</v>
      </c>
      <c r="O10" s="132"/>
      <c r="P10" s="132"/>
      <c r="Q10" s="133"/>
      <c r="R10" s="132"/>
      <c r="S10" s="133"/>
    </row>
    <row r="11" spans="1:19" x14ac:dyDescent="0.25">
      <c r="A11" s="153">
        <v>3</v>
      </c>
      <c r="B11" s="132" t="s">
        <v>73</v>
      </c>
      <c r="C11" s="132" t="s">
        <v>18</v>
      </c>
      <c r="D11" s="138" t="s">
        <v>19</v>
      </c>
      <c r="E11" s="132" t="s">
        <v>84</v>
      </c>
      <c r="F11" s="133" t="s">
        <v>47</v>
      </c>
      <c r="G11" s="138" t="s">
        <v>48</v>
      </c>
      <c r="H11" s="169">
        <v>9240</v>
      </c>
      <c r="I11" s="138">
        <v>2</v>
      </c>
      <c r="J11" s="169">
        <f t="shared" si="0"/>
        <v>18480</v>
      </c>
      <c r="K11" s="132">
        <v>2</v>
      </c>
      <c r="L11" s="138">
        <f t="shared" si="1"/>
        <v>18480</v>
      </c>
      <c r="M11" s="134">
        <f t="shared" si="2"/>
        <v>0</v>
      </c>
      <c r="N11" s="134">
        <f t="shared" si="3"/>
        <v>0</v>
      </c>
      <c r="O11" s="133"/>
      <c r="P11" s="132"/>
      <c r="Q11" s="133"/>
      <c r="R11" s="132"/>
      <c r="S11" s="133"/>
    </row>
    <row r="12" spans="1:19" x14ac:dyDescent="0.25">
      <c r="A12" s="153">
        <v>4</v>
      </c>
      <c r="B12" s="132" t="s">
        <v>51</v>
      </c>
      <c r="C12" s="132" t="s">
        <v>18</v>
      </c>
      <c r="D12" s="138" t="s">
        <v>19</v>
      </c>
      <c r="E12" s="132" t="s">
        <v>84</v>
      </c>
      <c r="F12" s="133" t="s">
        <v>47</v>
      </c>
      <c r="G12" s="138" t="s">
        <v>48</v>
      </c>
      <c r="H12" s="169">
        <v>11880</v>
      </c>
      <c r="I12" s="138">
        <v>1</v>
      </c>
      <c r="J12" s="169">
        <f t="shared" si="0"/>
        <v>11880</v>
      </c>
      <c r="K12" s="132">
        <v>1</v>
      </c>
      <c r="L12" s="138">
        <f t="shared" si="1"/>
        <v>11880</v>
      </c>
      <c r="M12" s="134">
        <f t="shared" si="2"/>
        <v>0</v>
      </c>
      <c r="N12" s="134">
        <f t="shared" si="3"/>
        <v>0</v>
      </c>
      <c r="O12" s="133"/>
      <c r="P12" s="132"/>
      <c r="Q12" s="133"/>
      <c r="R12" s="132"/>
      <c r="S12" s="133"/>
    </row>
    <row r="13" spans="1:19" x14ac:dyDescent="0.25">
      <c r="A13" s="153">
        <v>5</v>
      </c>
      <c r="B13" s="132" t="s">
        <v>78</v>
      </c>
      <c r="C13" s="132" t="s">
        <v>18</v>
      </c>
      <c r="D13" s="138" t="s">
        <v>19</v>
      </c>
      <c r="E13" s="132" t="s">
        <v>84</v>
      </c>
      <c r="F13" s="133" t="s">
        <v>47</v>
      </c>
      <c r="G13" s="138" t="s">
        <v>48</v>
      </c>
      <c r="H13" s="169">
        <v>2904</v>
      </c>
      <c r="I13" s="138">
        <v>2</v>
      </c>
      <c r="J13" s="169">
        <f t="shared" si="0"/>
        <v>5808</v>
      </c>
      <c r="K13" s="132">
        <v>2</v>
      </c>
      <c r="L13" s="138">
        <f t="shared" si="1"/>
        <v>5808</v>
      </c>
      <c r="M13" s="134">
        <f t="shared" si="2"/>
        <v>0</v>
      </c>
      <c r="N13" s="134">
        <f t="shared" si="3"/>
        <v>0</v>
      </c>
      <c r="O13" s="133"/>
      <c r="P13" s="132"/>
      <c r="Q13" s="133"/>
      <c r="R13" s="132"/>
      <c r="S13" s="133"/>
    </row>
    <row r="14" spans="1:19" x14ac:dyDescent="0.25">
      <c r="A14" s="155">
        <v>6</v>
      </c>
      <c r="B14" s="144" t="s">
        <v>53</v>
      </c>
      <c r="C14" s="144" t="s">
        <v>18</v>
      </c>
      <c r="D14" s="112" t="s">
        <v>19</v>
      </c>
      <c r="E14" s="144" t="s">
        <v>84</v>
      </c>
      <c r="F14" s="145" t="s">
        <v>47</v>
      </c>
      <c r="G14" s="112" t="s">
        <v>48</v>
      </c>
      <c r="H14" s="180">
        <v>63600</v>
      </c>
      <c r="I14" s="112">
        <v>1</v>
      </c>
      <c r="J14" s="180">
        <f t="shared" si="0"/>
        <v>63600</v>
      </c>
      <c r="K14" s="144">
        <v>1</v>
      </c>
      <c r="L14" s="112">
        <f t="shared" si="1"/>
        <v>63600</v>
      </c>
      <c r="M14" s="134">
        <f t="shared" si="2"/>
        <v>0</v>
      </c>
      <c r="N14" s="134">
        <f t="shared" si="3"/>
        <v>0</v>
      </c>
      <c r="O14" s="145"/>
      <c r="P14" s="144"/>
      <c r="Q14" s="145"/>
      <c r="R14" s="144"/>
      <c r="S14" s="145"/>
    </row>
    <row r="15" spans="1:19" x14ac:dyDescent="0.25">
      <c r="A15" s="153">
        <v>7</v>
      </c>
      <c r="B15" s="132" t="s">
        <v>54</v>
      </c>
      <c r="C15" s="132" t="s">
        <v>55</v>
      </c>
      <c r="D15" s="138" t="s">
        <v>19</v>
      </c>
      <c r="E15" s="132" t="s">
        <v>84</v>
      </c>
      <c r="F15" s="133" t="s">
        <v>56</v>
      </c>
      <c r="G15" s="138" t="s">
        <v>48</v>
      </c>
      <c r="H15" s="169">
        <v>22100</v>
      </c>
      <c r="I15" s="138">
        <v>1</v>
      </c>
      <c r="J15" s="169">
        <f t="shared" si="0"/>
        <v>22100</v>
      </c>
      <c r="K15" s="132">
        <v>1</v>
      </c>
      <c r="L15" s="138">
        <f t="shared" si="1"/>
        <v>22100</v>
      </c>
      <c r="M15" s="134">
        <f t="shared" si="2"/>
        <v>0</v>
      </c>
      <c r="N15" s="134">
        <f t="shared" si="3"/>
        <v>0</v>
      </c>
      <c r="O15" s="133"/>
      <c r="P15" s="132"/>
      <c r="Q15" s="133"/>
      <c r="R15" s="132"/>
      <c r="S15" s="133"/>
    </row>
    <row r="16" spans="1:19" x14ac:dyDescent="0.25">
      <c r="A16" s="155">
        <v>8</v>
      </c>
      <c r="B16" s="132" t="s">
        <v>58</v>
      </c>
      <c r="C16" s="144" t="s">
        <v>18</v>
      </c>
      <c r="D16" s="144" t="s">
        <v>19</v>
      </c>
      <c r="E16" s="132" t="s">
        <v>46</v>
      </c>
      <c r="F16" s="134" t="s">
        <v>56</v>
      </c>
      <c r="G16" s="132" t="s">
        <v>48</v>
      </c>
      <c r="H16" s="169">
        <v>5000</v>
      </c>
      <c r="I16" s="134">
        <v>1</v>
      </c>
      <c r="J16" s="144">
        <f t="shared" si="0"/>
        <v>5000</v>
      </c>
      <c r="K16" s="144">
        <v>1</v>
      </c>
      <c r="L16" s="134">
        <f t="shared" ref="L16" si="4">K16*J16</f>
        <v>5000</v>
      </c>
      <c r="M16" s="134">
        <f t="shared" si="2"/>
        <v>0</v>
      </c>
      <c r="N16" s="134">
        <f t="shared" si="3"/>
        <v>0</v>
      </c>
      <c r="O16" s="140"/>
      <c r="P16" s="134"/>
      <c r="Q16" s="140"/>
      <c r="R16" s="132"/>
      <c r="S16" s="140"/>
    </row>
    <row r="17" spans="1:19" x14ac:dyDescent="0.25">
      <c r="A17" s="153">
        <v>9</v>
      </c>
      <c r="B17" s="132" t="s">
        <v>57</v>
      </c>
      <c r="C17" s="132" t="s">
        <v>55</v>
      </c>
      <c r="D17" s="138" t="s">
        <v>19</v>
      </c>
      <c r="E17" s="132" t="s">
        <v>84</v>
      </c>
      <c r="F17" s="133" t="s">
        <v>56</v>
      </c>
      <c r="G17" s="138" t="s">
        <v>48</v>
      </c>
      <c r="H17" s="169">
        <v>195200</v>
      </c>
      <c r="I17" s="138">
        <v>1</v>
      </c>
      <c r="J17" s="169">
        <f t="shared" si="0"/>
        <v>195200</v>
      </c>
      <c r="K17" s="132">
        <v>1</v>
      </c>
      <c r="L17" s="138">
        <f t="shared" si="1"/>
        <v>195200</v>
      </c>
      <c r="M17" s="134">
        <f t="shared" si="2"/>
        <v>0</v>
      </c>
      <c r="N17" s="134">
        <f t="shared" si="3"/>
        <v>0</v>
      </c>
      <c r="O17" s="133"/>
      <c r="P17" s="132"/>
      <c r="Q17" s="133"/>
      <c r="R17" s="132"/>
      <c r="S17" s="133"/>
    </row>
    <row r="18" spans="1:19" x14ac:dyDescent="0.25">
      <c r="A18" s="181" t="s">
        <v>60</v>
      </c>
      <c r="B18" s="132"/>
      <c r="C18" s="140"/>
      <c r="D18" s="143"/>
      <c r="E18" s="140"/>
      <c r="F18" s="141"/>
      <c r="G18" s="143"/>
      <c r="H18" s="140"/>
      <c r="I18" s="143"/>
      <c r="J18" s="171">
        <f>J9+J10+J11+J12+J13+J14+J15+J17</f>
        <v>393628</v>
      </c>
      <c r="K18" s="170"/>
      <c r="L18" s="171">
        <f>L9+L10+L11+L12+L13+L14+L15+L17</f>
        <v>393628</v>
      </c>
      <c r="M18" s="146"/>
      <c r="N18" s="140"/>
      <c r="O18" s="141"/>
      <c r="P18" s="140"/>
      <c r="Q18" s="141"/>
      <c r="R18" s="140"/>
      <c r="S18" s="141"/>
    </row>
    <row r="20" spans="1:19" ht="15" customHeight="1" x14ac:dyDescent="0.25">
      <c r="B20" s="291"/>
      <c r="C20" s="291"/>
      <c r="D20" s="59"/>
    </row>
    <row r="21" spans="1:19" ht="15" customHeight="1" x14ac:dyDescent="0.25">
      <c r="C21" s="57"/>
    </row>
    <row r="22" spans="1:19" ht="15.75" customHeight="1" x14ac:dyDescent="0.25">
      <c r="B22" s="59"/>
      <c r="C22" s="59"/>
      <c r="D22" s="59"/>
      <c r="E22" s="59"/>
      <c r="F22" s="59"/>
      <c r="G22" s="59"/>
      <c r="H22" s="59"/>
    </row>
    <row r="23" spans="1:19" ht="15.75" customHeight="1" x14ac:dyDescent="0.25">
      <c r="B23" s="291"/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</row>
    <row r="24" spans="1:19" ht="15.75" customHeight="1" x14ac:dyDescent="0.25"/>
    <row r="25" spans="1:19" ht="15.75" customHeight="1" x14ac:dyDescent="0.25"/>
    <row r="26" spans="1:19" ht="15.75" customHeight="1" x14ac:dyDescent="0.25"/>
    <row r="27" spans="1:19" ht="15.75" customHeight="1" x14ac:dyDescent="0.25"/>
    <row r="28" spans="1:19" ht="15.75" customHeight="1" x14ac:dyDescent="0.25"/>
    <row r="29" spans="1:19" ht="15.75" customHeight="1" x14ac:dyDescent="0.25"/>
    <row r="30" spans="1:19" ht="15.75" customHeight="1" x14ac:dyDescent="0.25"/>
    <row r="31" spans="1:19" ht="15.75" customHeight="1" x14ac:dyDescent="0.25"/>
    <row r="32" spans="1:1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24">
    <mergeCell ref="N7:N8"/>
    <mergeCell ref="O7:P7"/>
    <mergeCell ref="B20:C20"/>
    <mergeCell ref="B23:M23"/>
    <mergeCell ref="D6:D8"/>
    <mergeCell ref="I7:I8"/>
    <mergeCell ref="S6:S8"/>
    <mergeCell ref="Q7:R7"/>
    <mergeCell ref="E6:E8"/>
    <mergeCell ref="F6:F8"/>
    <mergeCell ref="G6:G8"/>
    <mergeCell ref="H6:H8"/>
    <mergeCell ref="I6:J6"/>
    <mergeCell ref="K6:L6"/>
    <mergeCell ref="M6:N6"/>
    <mergeCell ref="O6:R6"/>
    <mergeCell ref="J7:J8"/>
    <mergeCell ref="K7:K8"/>
    <mergeCell ref="C3:G3"/>
    <mergeCell ref="M7:M8"/>
    <mergeCell ref="A6:A8"/>
    <mergeCell ref="B6:B8"/>
    <mergeCell ref="C6:C8"/>
    <mergeCell ref="L7:L8"/>
  </mergeCells>
  <pageMargins left="0.7" right="0.7" top="0.75" bottom="0.75" header="0" footer="0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001"/>
  <sheetViews>
    <sheetView workbookViewId="0">
      <selection activeCell="O30" sqref="O30"/>
    </sheetView>
  </sheetViews>
  <sheetFormatPr defaultColWidth="14.42578125" defaultRowHeight="15" customHeight="1" x14ac:dyDescent="0.25"/>
  <cols>
    <col min="1" max="1" width="3.140625" customWidth="1"/>
    <col min="2" max="2" width="13.85546875" customWidth="1"/>
    <col min="3" max="3" width="15.85546875" customWidth="1"/>
    <col min="4" max="4" width="12.7109375" customWidth="1"/>
    <col min="5" max="5" width="17" customWidth="1"/>
    <col min="6" max="6" width="8" customWidth="1"/>
    <col min="7" max="7" width="5.42578125" customWidth="1"/>
    <col min="8" max="8" width="12" customWidth="1"/>
    <col min="9" max="9" width="5.5703125" customWidth="1"/>
    <col min="10" max="10" width="9.5703125" customWidth="1"/>
    <col min="11" max="11" width="5.42578125" customWidth="1"/>
    <col min="12" max="12" width="8.42578125" customWidth="1"/>
    <col min="13" max="13" width="6.140625" customWidth="1"/>
    <col min="14" max="14" width="6.42578125" customWidth="1"/>
    <col min="15" max="15" width="8.28515625" customWidth="1"/>
    <col min="16" max="16" width="5.7109375" customWidth="1"/>
    <col min="17" max="17" width="6.42578125" bestFit="1" customWidth="1"/>
    <col min="18" max="18" width="7.85546875" customWidth="1"/>
    <col min="19" max="19" width="14.7109375" customWidth="1"/>
    <col min="20" max="26" width="8.7109375" customWidth="1"/>
  </cols>
  <sheetData>
    <row r="1" spans="1:19" ht="18.75" x14ac:dyDescent="0.3">
      <c r="C1" s="109" t="s">
        <v>168</v>
      </c>
    </row>
    <row r="2" spans="1:19" ht="18.75" x14ac:dyDescent="0.3">
      <c r="C2" s="110" t="s">
        <v>0</v>
      </c>
    </row>
    <row r="3" spans="1:19" ht="15.75" x14ac:dyDescent="0.25">
      <c r="C3" s="50" t="s">
        <v>85</v>
      </c>
      <c r="D3" s="50"/>
      <c r="E3" s="50"/>
      <c r="F3" s="50"/>
      <c r="G3" s="50"/>
    </row>
    <row r="6" spans="1:19" ht="24.75" customHeight="1" x14ac:dyDescent="0.25">
      <c r="A6" s="284" t="s">
        <v>1</v>
      </c>
      <c r="B6" s="284" t="s">
        <v>2</v>
      </c>
      <c r="C6" s="284" t="s">
        <v>3</v>
      </c>
      <c r="D6" s="284" t="s">
        <v>4</v>
      </c>
      <c r="E6" s="276" t="s">
        <v>5</v>
      </c>
      <c r="F6" s="276" t="s">
        <v>44</v>
      </c>
      <c r="G6" s="276" t="s">
        <v>6</v>
      </c>
      <c r="H6" s="279" t="s">
        <v>7</v>
      </c>
      <c r="I6" s="274" t="s">
        <v>8</v>
      </c>
      <c r="J6" s="308"/>
      <c r="K6" s="280" t="s">
        <v>153</v>
      </c>
      <c r="L6" s="308"/>
      <c r="M6" s="274" t="s">
        <v>10</v>
      </c>
      <c r="N6" s="308"/>
      <c r="O6" s="285" t="s">
        <v>11</v>
      </c>
      <c r="P6" s="309"/>
      <c r="Q6" s="309"/>
      <c r="R6" s="308"/>
      <c r="S6" s="279" t="s">
        <v>12</v>
      </c>
    </row>
    <row r="7" spans="1:19" x14ac:dyDescent="0.25">
      <c r="A7" s="307"/>
      <c r="B7" s="307"/>
      <c r="C7" s="307"/>
      <c r="D7" s="307"/>
      <c r="E7" s="307"/>
      <c r="F7" s="307"/>
      <c r="G7" s="307"/>
      <c r="H7" s="307"/>
      <c r="I7" s="284" t="s">
        <v>13</v>
      </c>
      <c r="J7" s="284" t="s">
        <v>14</v>
      </c>
      <c r="K7" s="284" t="s">
        <v>13</v>
      </c>
      <c r="L7" s="284" t="s">
        <v>14</v>
      </c>
      <c r="M7" s="284" t="s">
        <v>13</v>
      </c>
      <c r="N7" s="284" t="s">
        <v>14</v>
      </c>
      <c r="O7" s="274" t="s">
        <v>15</v>
      </c>
      <c r="P7" s="308"/>
      <c r="Q7" s="274" t="s">
        <v>16</v>
      </c>
      <c r="R7" s="308"/>
      <c r="S7" s="307"/>
    </row>
    <row r="8" spans="1:19" x14ac:dyDescent="0.25">
      <c r="A8" s="306"/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2" t="s">
        <v>13</v>
      </c>
      <c r="P8" s="2" t="s">
        <v>14</v>
      </c>
      <c r="Q8" s="2" t="s">
        <v>13</v>
      </c>
      <c r="R8" s="2" t="s">
        <v>14</v>
      </c>
      <c r="S8" s="306"/>
    </row>
    <row r="9" spans="1:19" x14ac:dyDescent="0.25">
      <c r="A9" s="134">
        <v>1</v>
      </c>
      <c r="B9" s="136" t="s">
        <v>45</v>
      </c>
      <c r="C9" s="137" t="s">
        <v>18</v>
      </c>
      <c r="D9" s="134" t="s">
        <v>19</v>
      </c>
      <c r="E9" s="136" t="s">
        <v>86</v>
      </c>
      <c r="F9" s="137" t="s">
        <v>47</v>
      </c>
      <c r="G9" s="134" t="s">
        <v>48</v>
      </c>
      <c r="H9" s="168">
        <v>29040</v>
      </c>
      <c r="I9" s="134">
        <v>1</v>
      </c>
      <c r="J9" s="135">
        <f t="shared" ref="J9:J16" si="0">H9*I9</f>
        <v>29040</v>
      </c>
      <c r="K9" s="137">
        <v>1</v>
      </c>
      <c r="L9" s="134">
        <f t="shared" ref="L9:L16" si="1">K9*H9</f>
        <v>29040</v>
      </c>
      <c r="M9" s="136">
        <f>I9-K9</f>
        <v>0</v>
      </c>
      <c r="N9" s="134">
        <f>M9*H9</f>
        <v>0</v>
      </c>
      <c r="O9" s="154"/>
      <c r="P9" s="134"/>
      <c r="Q9" s="136"/>
      <c r="R9" s="134"/>
      <c r="S9" s="136"/>
    </row>
    <row r="10" spans="1:19" x14ac:dyDescent="0.25">
      <c r="A10" s="132">
        <v>2</v>
      </c>
      <c r="B10" s="133" t="s">
        <v>72</v>
      </c>
      <c r="C10" s="138" t="s">
        <v>18</v>
      </c>
      <c r="D10" s="132" t="s">
        <v>19</v>
      </c>
      <c r="E10" s="133" t="s">
        <v>86</v>
      </c>
      <c r="F10" s="133" t="s">
        <v>47</v>
      </c>
      <c r="G10" s="134" t="s">
        <v>48</v>
      </c>
      <c r="H10" s="168">
        <v>17160</v>
      </c>
      <c r="I10" s="134">
        <v>4</v>
      </c>
      <c r="J10" s="135">
        <f t="shared" si="0"/>
        <v>68640</v>
      </c>
      <c r="K10" s="137">
        <v>3</v>
      </c>
      <c r="L10" s="134">
        <f t="shared" si="1"/>
        <v>51480</v>
      </c>
      <c r="M10" s="136">
        <f t="shared" ref="M10:M16" si="2">I10-K10</f>
        <v>1</v>
      </c>
      <c r="N10" s="134">
        <f t="shared" ref="N10:N16" si="3">M10*H10</f>
        <v>17160</v>
      </c>
      <c r="O10" s="154"/>
      <c r="P10" s="134"/>
      <c r="Q10" s="136"/>
      <c r="R10" s="134"/>
      <c r="S10" s="136"/>
    </row>
    <row r="11" spans="1:19" x14ac:dyDescent="0.25">
      <c r="A11" s="144">
        <v>3</v>
      </c>
      <c r="B11" s="145" t="s">
        <v>87</v>
      </c>
      <c r="C11" s="112" t="s">
        <v>18</v>
      </c>
      <c r="D11" s="144" t="s">
        <v>19</v>
      </c>
      <c r="E11" s="145" t="s">
        <v>86</v>
      </c>
      <c r="F11" s="112" t="s">
        <v>47</v>
      </c>
      <c r="G11" s="132" t="s">
        <v>48</v>
      </c>
      <c r="H11" s="169">
        <v>11880</v>
      </c>
      <c r="I11" s="132">
        <v>3</v>
      </c>
      <c r="J11" s="139">
        <f t="shared" si="0"/>
        <v>35640</v>
      </c>
      <c r="K11" s="138">
        <v>3</v>
      </c>
      <c r="L11" s="134">
        <f t="shared" si="1"/>
        <v>35640</v>
      </c>
      <c r="M11" s="136">
        <f t="shared" si="2"/>
        <v>0</v>
      </c>
      <c r="N11" s="134">
        <f t="shared" si="3"/>
        <v>0</v>
      </c>
      <c r="O11" s="153"/>
      <c r="P11" s="132"/>
      <c r="Q11" s="133"/>
      <c r="R11" s="132"/>
      <c r="S11" s="133"/>
    </row>
    <row r="12" spans="1:19" x14ac:dyDescent="0.25">
      <c r="A12" s="132">
        <v>4</v>
      </c>
      <c r="B12" s="133" t="s">
        <v>51</v>
      </c>
      <c r="C12" s="138" t="s">
        <v>18</v>
      </c>
      <c r="D12" s="132" t="s">
        <v>19</v>
      </c>
      <c r="E12" s="133" t="s">
        <v>86</v>
      </c>
      <c r="F12" s="133" t="s">
        <v>47</v>
      </c>
      <c r="G12" s="132" t="s">
        <v>48</v>
      </c>
      <c r="H12" s="169">
        <v>11880</v>
      </c>
      <c r="I12" s="132">
        <v>5</v>
      </c>
      <c r="J12" s="139">
        <f t="shared" si="0"/>
        <v>59400</v>
      </c>
      <c r="K12" s="138">
        <v>2</v>
      </c>
      <c r="L12" s="134">
        <f t="shared" si="1"/>
        <v>23760</v>
      </c>
      <c r="M12" s="136">
        <f t="shared" si="2"/>
        <v>3</v>
      </c>
      <c r="N12" s="134">
        <f t="shared" si="3"/>
        <v>35640</v>
      </c>
      <c r="O12" s="153"/>
      <c r="P12" s="132"/>
      <c r="Q12" s="133"/>
      <c r="R12" s="132"/>
      <c r="S12" s="133"/>
    </row>
    <row r="13" spans="1:19" x14ac:dyDescent="0.25">
      <c r="A13" s="144">
        <v>5</v>
      </c>
      <c r="B13" s="145" t="s">
        <v>53</v>
      </c>
      <c r="C13" s="112" t="s">
        <v>18</v>
      </c>
      <c r="D13" s="144" t="s">
        <v>19</v>
      </c>
      <c r="E13" s="141" t="s">
        <v>86</v>
      </c>
      <c r="F13" s="143" t="s">
        <v>47</v>
      </c>
      <c r="G13" s="140" t="s">
        <v>48</v>
      </c>
      <c r="H13" s="180">
        <v>63600</v>
      </c>
      <c r="I13" s="140">
        <v>1</v>
      </c>
      <c r="J13" s="141">
        <f t="shared" si="0"/>
        <v>63600</v>
      </c>
      <c r="K13" s="143">
        <v>1</v>
      </c>
      <c r="L13" s="134">
        <f t="shared" si="1"/>
        <v>63600</v>
      </c>
      <c r="M13" s="136">
        <f t="shared" si="2"/>
        <v>0</v>
      </c>
      <c r="N13" s="134">
        <f t="shared" si="3"/>
        <v>0</v>
      </c>
      <c r="O13" s="146"/>
      <c r="P13" s="140"/>
      <c r="Q13" s="141"/>
      <c r="R13" s="140"/>
      <c r="S13" s="141"/>
    </row>
    <row r="14" spans="1:19" x14ac:dyDescent="0.25">
      <c r="A14" s="132">
        <v>6</v>
      </c>
      <c r="B14" s="133" t="s">
        <v>54</v>
      </c>
      <c r="C14" s="138" t="s">
        <v>55</v>
      </c>
      <c r="D14" s="132" t="s">
        <v>19</v>
      </c>
      <c r="E14" s="133" t="s">
        <v>86</v>
      </c>
      <c r="F14" s="138" t="s">
        <v>56</v>
      </c>
      <c r="G14" s="132" t="s">
        <v>48</v>
      </c>
      <c r="H14" s="169">
        <v>22100</v>
      </c>
      <c r="I14" s="132">
        <v>5</v>
      </c>
      <c r="J14" s="133">
        <f t="shared" si="0"/>
        <v>110500</v>
      </c>
      <c r="K14" s="138">
        <v>4</v>
      </c>
      <c r="L14" s="134">
        <f t="shared" si="1"/>
        <v>88400</v>
      </c>
      <c r="M14" s="136">
        <f t="shared" si="2"/>
        <v>1</v>
      </c>
      <c r="N14" s="134">
        <f t="shared" si="3"/>
        <v>22100</v>
      </c>
      <c r="O14" s="153"/>
      <c r="P14" s="132"/>
      <c r="Q14" s="133"/>
      <c r="R14" s="132"/>
      <c r="S14" s="133"/>
    </row>
    <row r="15" spans="1:19" x14ac:dyDescent="0.25">
      <c r="A15" s="19">
        <v>3</v>
      </c>
      <c r="B15" s="132" t="s">
        <v>73</v>
      </c>
      <c r="C15" s="132" t="s">
        <v>18</v>
      </c>
      <c r="D15" s="144" t="s">
        <v>19</v>
      </c>
      <c r="E15" s="133" t="s">
        <v>86</v>
      </c>
      <c r="F15" s="134" t="s">
        <v>47</v>
      </c>
      <c r="G15" s="137" t="s">
        <v>48</v>
      </c>
      <c r="H15" s="168">
        <v>9240</v>
      </c>
      <c r="I15" s="145">
        <v>1</v>
      </c>
      <c r="J15" s="169">
        <f t="shared" si="0"/>
        <v>9240</v>
      </c>
      <c r="K15" s="140">
        <v>1</v>
      </c>
      <c r="L15" s="141">
        <f t="shared" si="1"/>
        <v>9240</v>
      </c>
      <c r="M15" s="136">
        <f t="shared" si="2"/>
        <v>0</v>
      </c>
      <c r="N15" s="137">
        <f t="shared" si="3"/>
        <v>0</v>
      </c>
      <c r="O15" s="146"/>
      <c r="P15" s="140"/>
      <c r="Q15" s="143"/>
      <c r="R15" s="140"/>
      <c r="S15" s="141"/>
    </row>
    <row r="16" spans="1:19" x14ac:dyDescent="0.25">
      <c r="A16" s="144">
        <v>7</v>
      </c>
      <c r="B16" s="145" t="s">
        <v>57</v>
      </c>
      <c r="C16" s="112" t="s">
        <v>55</v>
      </c>
      <c r="D16" s="140" t="s">
        <v>19</v>
      </c>
      <c r="E16" s="145" t="s">
        <v>86</v>
      </c>
      <c r="F16" s="112" t="s">
        <v>56</v>
      </c>
      <c r="G16" s="144" t="s">
        <v>48</v>
      </c>
      <c r="H16" s="169">
        <v>195200</v>
      </c>
      <c r="I16" s="144">
        <v>1</v>
      </c>
      <c r="J16" s="145">
        <f t="shared" si="0"/>
        <v>195200</v>
      </c>
      <c r="K16" s="112">
        <v>1</v>
      </c>
      <c r="L16" s="134">
        <f t="shared" si="1"/>
        <v>195200</v>
      </c>
      <c r="M16" s="136">
        <f t="shared" si="2"/>
        <v>0</v>
      </c>
      <c r="N16" s="134">
        <f t="shared" si="3"/>
        <v>0</v>
      </c>
      <c r="O16" s="155"/>
      <c r="P16" s="144"/>
      <c r="Q16" s="145"/>
      <c r="R16" s="144"/>
      <c r="S16" s="145"/>
    </row>
    <row r="17" spans="1:19" x14ac:dyDescent="0.25">
      <c r="A17" s="156" t="s">
        <v>60</v>
      </c>
      <c r="B17" s="133"/>
      <c r="C17" s="133"/>
      <c r="D17" s="132"/>
      <c r="E17" s="133"/>
      <c r="F17" s="138"/>
      <c r="G17" s="132"/>
      <c r="H17" s="132"/>
      <c r="I17" s="132"/>
      <c r="J17" s="224">
        <f>J9+J10+J11+J12+J13+J14+J16</f>
        <v>562020</v>
      </c>
      <c r="K17" s="139"/>
      <c r="L17" s="224">
        <f>L9+L10+L11+L12+L13+L14+L16</f>
        <v>487120</v>
      </c>
      <c r="M17" s="224"/>
      <c r="N17" s="224">
        <f>N9+N10+N11+N12+N13+N14+N16</f>
        <v>74900</v>
      </c>
      <c r="O17" s="153"/>
      <c r="P17" s="132"/>
      <c r="Q17" s="133"/>
      <c r="R17" s="132"/>
      <c r="S17" s="133"/>
    </row>
    <row r="19" spans="1:19" ht="15" customHeight="1" x14ac:dyDescent="0.25">
      <c r="B19" s="291"/>
      <c r="C19" s="291"/>
      <c r="D19" s="59"/>
    </row>
    <row r="20" spans="1:19" ht="15" customHeight="1" x14ac:dyDescent="0.25">
      <c r="C20" s="57"/>
    </row>
    <row r="21" spans="1:19" ht="15" customHeight="1" x14ac:dyDescent="0.25">
      <c r="B21" s="59"/>
      <c r="C21" s="59"/>
      <c r="D21" s="59"/>
      <c r="E21" s="59"/>
      <c r="F21" s="59"/>
      <c r="G21" s="59"/>
      <c r="H21" s="59"/>
    </row>
    <row r="22" spans="1:19" ht="15.75" customHeight="1" x14ac:dyDescent="0.25"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</row>
    <row r="23" spans="1:19" ht="15.75" customHeight="1" x14ac:dyDescent="0.25"/>
    <row r="24" spans="1:19" ht="15.75" customHeight="1" x14ac:dyDescent="0.25"/>
    <row r="25" spans="1:19" ht="15.75" customHeight="1" x14ac:dyDescent="0.25"/>
    <row r="26" spans="1:19" ht="15.75" customHeight="1" x14ac:dyDescent="0.25"/>
    <row r="27" spans="1:19" ht="15.75" customHeight="1" x14ac:dyDescent="0.25"/>
    <row r="28" spans="1:19" ht="15.75" customHeight="1" x14ac:dyDescent="0.25"/>
    <row r="29" spans="1:19" ht="15.75" customHeight="1" x14ac:dyDescent="0.25"/>
    <row r="30" spans="1:19" ht="15.75" customHeight="1" x14ac:dyDescent="0.25"/>
    <row r="31" spans="1:19" ht="15.75" customHeight="1" x14ac:dyDescent="0.25"/>
    <row r="32" spans="1:1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23">
    <mergeCell ref="O6:R6"/>
    <mergeCell ref="S6:S8"/>
    <mergeCell ref="O7:P7"/>
    <mergeCell ref="Q7:R7"/>
    <mergeCell ref="K7:K8"/>
    <mergeCell ref="L7:L8"/>
    <mergeCell ref="M7:M8"/>
    <mergeCell ref="A6:A8"/>
    <mergeCell ref="B6:B8"/>
    <mergeCell ref="C6:C8"/>
    <mergeCell ref="D6:D8"/>
    <mergeCell ref="E6:E8"/>
    <mergeCell ref="B19:C19"/>
    <mergeCell ref="B22:L22"/>
    <mergeCell ref="N7:N8"/>
    <mergeCell ref="F6:F8"/>
    <mergeCell ref="G6:G8"/>
    <mergeCell ref="H6:H8"/>
    <mergeCell ref="I6:J6"/>
    <mergeCell ref="I7:I8"/>
    <mergeCell ref="J7:J8"/>
    <mergeCell ref="K6:L6"/>
    <mergeCell ref="M6:N6"/>
  </mergeCells>
  <pageMargins left="0.7" right="0.7" top="0.75" bottom="0.75" header="0" footer="0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218</vt:lpstr>
      <vt:lpstr>Z.FINANCA</vt:lpstr>
      <vt:lpstr>Z.TATIMEVE</vt:lpstr>
      <vt:lpstr>Z.BE-SË</vt:lpstr>
      <vt:lpstr>Z.URBANISTIKËS</vt:lpstr>
      <vt:lpstr>Z.ISH ASETE</vt:lpstr>
      <vt:lpstr>Z.IMT</vt:lpstr>
      <vt:lpstr>Z.PROTOKOLLIT</vt:lpstr>
      <vt:lpstr>Z.BURIMEVE NJERËZORE</vt:lpstr>
      <vt:lpstr>Z.SEKRETARES SË PËRGJITSHME</vt:lpstr>
      <vt:lpstr>Z.PANELIT</vt:lpstr>
      <vt:lpstr>Z AUDITI</vt:lpstr>
      <vt:lpstr>Z.PYJEVE KULLOTAVE</vt:lpstr>
      <vt:lpstr>Z.MBËSHTETJE SOCIALE</vt:lpstr>
      <vt:lpstr>Z.NËNKRYETARES</vt:lpstr>
      <vt:lpstr>Z.SEKRETARIT TË KËSHILLIT</vt:lpstr>
      <vt:lpstr>D.SHËRBIMEVE</vt:lpstr>
      <vt:lpstr>ZJARRFIKËSIA</vt:lpstr>
      <vt:lpstr>ZYRA E KRYETARIT</vt:lpstr>
      <vt:lpstr>ZYRA E SEKRETARIT TË KRYETARIT</vt:lpstr>
      <vt:lpstr>ZYRA E D.JURIDIKE</vt:lpstr>
      <vt:lpstr>ZYRA E D.JURIDIKE DREJTORESHËS</vt:lpstr>
      <vt:lpstr>ARKIVA</vt:lpstr>
      <vt:lpstr>ZYRA E GJENDJES CIVILE</vt:lpstr>
      <vt:lpstr>ZYRA E KARTAVE TË INDETITETIT</vt:lpstr>
      <vt:lpstr>ZYRA E SALLËS K.BASHKIAK</vt:lpstr>
      <vt:lpstr>ZYRA E POLICISË BASHKIAKE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 Shyti</dc:creator>
  <cp:lastModifiedBy>BH</cp:lastModifiedBy>
  <cp:lastPrinted>2024-12-17T10:10:30Z</cp:lastPrinted>
  <dcterms:created xsi:type="dcterms:W3CDTF">2022-08-10T14:45:09Z</dcterms:created>
  <dcterms:modified xsi:type="dcterms:W3CDTF">2026-05-22T07:44:15Z</dcterms:modified>
</cp:coreProperties>
</file>