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\Downloads\"/>
    </mc:Choice>
  </mc:AlternateContent>
  <xr:revisionPtr revIDLastSave="0" documentId="13_ncr:1_{5AA6286B-195E-453C-B922-1F332C0337CD}" xr6:coauthVersionLast="47" xr6:coauthVersionMax="47" xr10:uidLastSave="{00000000-0000-0000-0000-000000000000}"/>
  <bookViews>
    <workbookView xWindow="-120" yWindow="-120" windowWidth="29040" windowHeight="15840" firstSheet="9" activeTab="14" xr2:uid="{00000000-000D-0000-FFFF-FFFF00000000}"/>
  </bookViews>
  <sheets>
    <sheet name="ZYRAT E AMT-SË" sheetId="1" r:id="rId1"/>
    <sheet name="ARKIVA" sheetId="2" r:id="rId2"/>
    <sheet name="ZYRA E FINANCËS" sheetId="3" r:id="rId3"/>
    <sheet name="ZYRA E GJENDJES CIVILE" sheetId="4" r:id="rId4"/>
    <sheet name="ZYRA E INFORMACIONIT" sheetId="5" r:id="rId5"/>
    <sheet name="ZYRA E ARKËS" sheetId="6" r:id="rId6"/>
    <sheet name="ZYRA E PYJE KULLOTA" sheetId="7" r:id="rId7"/>
    <sheet name="ZYRA E LLOGARISË" sheetId="8" r:id="rId8"/>
    <sheet name="ZYRA E MAGAZINËS" sheetId="9" r:id="rId9"/>
    <sheet name="ZYRA E PLEQËSISË PIQERAS" sheetId="10" r:id="rId10"/>
    <sheet name="ZYRA E BUJQESIS" sheetId="11" r:id="rId11"/>
    <sheet name="ZYRA E URBANISTIKËS" sheetId="12" r:id="rId12"/>
    <sheet name="ZYRA E VETERINARISË" sheetId="13" r:id="rId13"/>
    <sheet name="ZYRA N.KELLECI" sheetId="14" r:id="rId14"/>
    <sheet name="ZYRA E HIDRAULIKUT PIQERAS" sheetId="15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5" l="1"/>
  <c r="M11" i="15"/>
  <c r="M9" i="15"/>
  <c r="M10" i="13"/>
  <c r="M11" i="13"/>
  <c r="M12" i="13"/>
  <c r="M9" i="13"/>
  <c r="M10" i="9"/>
  <c r="M11" i="9"/>
  <c r="M12" i="9"/>
  <c r="M13" i="9"/>
  <c r="M14" i="9"/>
  <c r="M15" i="9"/>
  <c r="M9" i="9"/>
  <c r="L12" i="15" l="1"/>
  <c r="J10" i="15"/>
  <c r="N10" i="15" s="1"/>
  <c r="J11" i="15"/>
  <c r="N11" i="15" s="1"/>
  <c r="J9" i="15"/>
  <c r="N9" i="15" s="1"/>
  <c r="N12" i="15" s="1"/>
  <c r="J10" i="14"/>
  <c r="N10" i="14" s="1"/>
  <c r="J9" i="14"/>
  <c r="J10" i="13"/>
  <c r="N10" i="13" s="1"/>
  <c r="J11" i="13"/>
  <c r="N11" i="13" s="1"/>
  <c r="J12" i="13"/>
  <c r="N12" i="13" s="1"/>
  <c r="J9" i="13"/>
  <c r="N9" i="13" s="1"/>
  <c r="J14" i="13"/>
  <c r="L10" i="12"/>
  <c r="L11" i="12"/>
  <c r="L12" i="12"/>
  <c r="L13" i="12"/>
  <c r="L14" i="12"/>
  <c r="L15" i="12"/>
  <c r="L16" i="12"/>
  <c r="L17" i="12"/>
  <c r="L18" i="12"/>
  <c r="L19" i="12"/>
  <c r="L20" i="12"/>
  <c r="L9" i="12"/>
  <c r="L21" i="12" s="1"/>
  <c r="J10" i="12"/>
  <c r="J11" i="12"/>
  <c r="J21" i="12" s="1"/>
  <c r="J12" i="12"/>
  <c r="J13" i="12"/>
  <c r="J14" i="12"/>
  <c r="J15" i="12"/>
  <c r="J16" i="12"/>
  <c r="J17" i="12"/>
  <c r="J18" i="12"/>
  <c r="J19" i="12"/>
  <c r="J20" i="12"/>
  <c r="J9" i="12"/>
  <c r="L11" i="11"/>
  <c r="L12" i="11"/>
  <c r="L15" i="11" s="1"/>
  <c r="L13" i="11"/>
  <c r="L10" i="11"/>
  <c r="J11" i="11"/>
  <c r="J12" i="11"/>
  <c r="J13" i="11"/>
  <c r="J10" i="11"/>
  <c r="J15" i="11"/>
  <c r="L10" i="10"/>
  <c r="J10" i="10"/>
  <c r="J12" i="10"/>
  <c r="L9" i="10"/>
  <c r="L12" i="10" s="1"/>
  <c r="J9" i="10"/>
  <c r="J10" i="9"/>
  <c r="N10" i="9" s="1"/>
  <c r="J11" i="9"/>
  <c r="N11" i="9" s="1"/>
  <c r="J12" i="9"/>
  <c r="N12" i="9" s="1"/>
  <c r="J13" i="9"/>
  <c r="N13" i="9" s="1"/>
  <c r="J14" i="9"/>
  <c r="N14" i="9" s="1"/>
  <c r="J15" i="9"/>
  <c r="N15" i="9" s="1"/>
  <c r="J9" i="9"/>
  <c r="N9" i="9" s="1"/>
  <c r="J9" i="8"/>
  <c r="J10" i="8"/>
  <c r="J11" i="8"/>
  <c r="J12" i="8"/>
  <c r="J13" i="8"/>
  <c r="J16" i="8" s="1"/>
  <c r="J14" i="8"/>
  <c r="J15" i="8"/>
  <c r="L10" i="8"/>
  <c r="L11" i="8"/>
  <c r="L12" i="8"/>
  <c r="L13" i="8"/>
  <c r="L14" i="8"/>
  <c r="L16" i="8"/>
  <c r="L15" i="8"/>
  <c r="L9" i="8"/>
  <c r="L10" i="7"/>
  <c r="L11" i="7"/>
  <c r="L12" i="7"/>
  <c r="L13" i="7"/>
  <c r="L14" i="7"/>
  <c r="L15" i="7"/>
  <c r="L16" i="7"/>
  <c r="L17" i="7"/>
  <c r="L18" i="7"/>
  <c r="L20" i="7" s="1"/>
  <c r="L19" i="7"/>
  <c r="L9" i="7"/>
  <c r="J10" i="7"/>
  <c r="J11" i="7"/>
  <c r="J12" i="7"/>
  <c r="J13" i="7"/>
  <c r="J14" i="7"/>
  <c r="J20" i="7" s="1"/>
  <c r="J15" i="7"/>
  <c r="J16" i="7"/>
  <c r="J17" i="7"/>
  <c r="J18" i="7"/>
  <c r="J19" i="7"/>
  <c r="J9" i="7"/>
  <c r="J9" i="6"/>
  <c r="J10" i="6"/>
  <c r="J11" i="6"/>
  <c r="J12" i="6"/>
  <c r="J13" i="6"/>
  <c r="J18" i="6" s="1"/>
  <c r="J14" i="6"/>
  <c r="J15" i="6"/>
  <c r="J16" i="6"/>
  <c r="J17" i="6"/>
  <c r="L10" i="6"/>
  <c r="L11" i="6"/>
  <c r="L12" i="6"/>
  <c r="L18" i="6"/>
  <c r="L13" i="6"/>
  <c r="L14" i="6"/>
  <c r="L15" i="6"/>
  <c r="L16" i="6"/>
  <c r="L17" i="6"/>
  <c r="L9" i="6"/>
  <c r="L10" i="5"/>
  <c r="L11" i="5"/>
  <c r="L12" i="5"/>
  <c r="L13" i="5"/>
  <c r="L14" i="5"/>
  <c r="L17" i="5" s="1"/>
  <c r="L15" i="5"/>
  <c r="L16" i="5"/>
  <c r="L9" i="5"/>
  <c r="J10" i="5"/>
  <c r="J11" i="5"/>
  <c r="J12" i="5"/>
  <c r="J13" i="5"/>
  <c r="J14" i="5"/>
  <c r="J15" i="5"/>
  <c r="J16" i="5"/>
  <c r="J9" i="5"/>
  <c r="J17" i="5"/>
  <c r="J16" i="2"/>
  <c r="L16" i="2"/>
  <c r="L10" i="4"/>
  <c r="L11" i="4"/>
  <c r="L12" i="4"/>
  <c r="L13" i="4"/>
  <c r="L9" i="4"/>
  <c r="L14" i="4"/>
  <c r="J10" i="4"/>
  <c r="J11" i="4"/>
  <c r="J12" i="4"/>
  <c r="J13" i="4"/>
  <c r="J9" i="4"/>
  <c r="J14" i="4" s="1"/>
  <c r="L10" i="3"/>
  <c r="L11" i="3"/>
  <c r="L12" i="3"/>
  <c r="L13" i="3"/>
  <c r="L14" i="3"/>
  <c r="L15" i="3"/>
  <c r="L16" i="3"/>
  <c r="L17" i="3"/>
  <c r="L9" i="3"/>
  <c r="L18" i="3"/>
  <c r="J10" i="3"/>
  <c r="J11" i="3"/>
  <c r="J12" i="3"/>
  <c r="J13" i="3"/>
  <c r="J14" i="3"/>
  <c r="J15" i="3"/>
  <c r="J16" i="3"/>
  <c r="J17" i="3"/>
  <c r="J9" i="3"/>
  <c r="J18" i="3" s="1"/>
  <c r="L9" i="2"/>
  <c r="L10" i="2"/>
  <c r="L17" i="2" s="1"/>
  <c r="L11" i="2"/>
  <c r="L12" i="2"/>
  <c r="L13" i="2"/>
  <c r="L14" i="2"/>
  <c r="L15" i="2"/>
  <c r="L8" i="2"/>
  <c r="J9" i="2"/>
  <c r="J10" i="2"/>
  <c r="J11" i="2"/>
  <c r="J12" i="2"/>
  <c r="J13" i="2"/>
  <c r="J14" i="2"/>
  <c r="J15" i="2"/>
  <c r="J8" i="2"/>
  <c r="J17" i="2"/>
  <c r="L8" i="1"/>
  <c r="L9" i="1"/>
  <c r="L10" i="1"/>
  <c r="L13" i="1"/>
  <c r="L11" i="1"/>
  <c r="L12" i="1"/>
  <c r="J8" i="1"/>
  <c r="J13" i="1" s="1"/>
  <c r="J9" i="1"/>
  <c r="J10" i="1"/>
  <c r="J11" i="1"/>
  <c r="J12" i="1"/>
  <c r="N14" i="13" l="1"/>
  <c r="N16" i="9"/>
  <c r="J16" i="9"/>
  <c r="J11" i="14"/>
  <c r="N9" i="14"/>
  <c r="N11" i="14" s="1"/>
  <c r="J12" i="15"/>
</calcChain>
</file>

<file path=xl/sharedStrings.xml><?xml version="1.0" encoding="utf-8"?>
<sst xmlns="http://schemas.openxmlformats.org/spreadsheetml/2006/main" count="1035" uniqueCount="124">
  <si>
    <t>NR</t>
  </si>
  <si>
    <t>EMERTIMI</t>
  </si>
  <si>
    <t>KATEGORIA</t>
  </si>
  <si>
    <t>VENDNDODHJA</t>
  </si>
  <si>
    <t>DEPARTAMENTI / DREJTORIA</t>
  </si>
  <si>
    <t>DATA E HYRJES</t>
  </si>
  <si>
    <t>NJESIA E MATJES</t>
  </si>
  <si>
    <t>CMIMI / NJESI</t>
  </si>
  <si>
    <t>GJENDJE KONTABILE</t>
  </si>
  <si>
    <t>GJENDJE INVENTARI</t>
  </si>
  <si>
    <t>JASHTE PERDORIMI</t>
  </si>
  <si>
    <t>DIFERENCA</t>
  </si>
  <si>
    <t>SHENIME DHE VEREJTJE</t>
  </si>
  <si>
    <t>SASIA</t>
  </si>
  <si>
    <t>VLEFTA</t>
  </si>
  <si>
    <t>MUNGESA</t>
  </si>
  <si>
    <t>TEPRICA</t>
  </si>
  <si>
    <t>ZYRA E AMT-SË</t>
  </si>
  <si>
    <t>karrige</t>
  </si>
  <si>
    <t>tavolinë kompjuteri</t>
  </si>
  <si>
    <t>karige druri</t>
  </si>
  <si>
    <t>ngrohëse</t>
  </si>
  <si>
    <t>kosh mbeturinash</t>
  </si>
  <si>
    <t>Mobilje/Orendi</t>
  </si>
  <si>
    <t>Lukovë</t>
  </si>
  <si>
    <t>Zyrat Amt-së</t>
  </si>
  <si>
    <t>Copë</t>
  </si>
  <si>
    <t>TOTALI</t>
  </si>
  <si>
    <t>ZYRA E ARKIVËS</t>
  </si>
  <si>
    <t>tavolië</t>
  </si>
  <si>
    <t>dollap</t>
  </si>
  <si>
    <t>kompjuter dell</t>
  </si>
  <si>
    <t>fotokopje</t>
  </si>
  <si>
    <t>rrafte</t>
  </si>
  <si>
    <t>pajisje usp</t>
  </si>
  <si>
    <t>Pajisje/Teknologjike</t>
  </si>
  <si>
    <t>Zyra Arkivës</t>
  </si>
  <si>
    <t>ZYRA E FINANCËS</t>
  </si>
  <si>
    <t>tavolinë zyre</t>
  </si>
  <si>
    <t>karrige zyre</t>
  </si>
  <si>
    <t>varrëse rrobash</t>
  </si>
  <si>
    <t>makinë llogaritëse</t>
  </si>
  <si>
    <t>karrige druri</t>
  </si>
  <si>
    <t>kompjuter</t>
  </si>
  <si>
    <t>printer</t>
  </si>
  <si>
    <t>rezistencë</t>
  </si>
  <si>
    <t>kosh plerash</t>
  </si>
  <si>
    <t>Zyra e Financës</t>
  </si>
  <si>
    <t>ZYRA E GJENDJES CIVILE</t>
  </si>
  <si>
    <t>stol</t>
  </si>
  <si>
    <t>Zyra Gjendjes Civile</t>
  </si>
  <si>
    <t>ZYRA E INFORMACIONIT</t>
  </si>
  <si>
    <t>kompjuter accer</t>
  </si>
  <si>
    <t>kosh mbeturinsh</t>
  </si>
  <si>
    <t>monitor 17''</t>
  </si>
  <si>
    <t xml:space="preserve">ngrohëse </t>
  </si>
  <si>
    <t>Zyra e Informacionit</t>
  </si>
  <si>
    <t>ZYRA E ARKËS</t>
  </si>
  <si>
    <t>tavolinë</t>
  </si>
  <si>
    <t>PC</t>
  </si>
  <si>
    <t>monitor</t>
  </si>
  <si>
    <t>Pasisje/Teknologjike</t>
  </si>
  <si>
    <t>Zyra Arkës</t>
  </si>
  <si>
    <t>njësi qëndrore kompjuteri</t>
  </si>
  <si>
    <t>kolltuk dysh</t>
  </si>
  <si>
    <t>kolltuk njësh</t>
  </si>
  <si>
    <t>tavolinë pritje</t>
  </si>
  <si>
    <t>Zyra e Këshillit</t>
  </si>
  <si>
    <t>ZYRA E LLOGARISË</t>
  </si>
  <si>
    <t>njësi qëndrore kompjuterike</t>
  </si>
  <si>
    <t>Pajisje/teknologjike</t>
  </si>
  <si>
    <t>Zyra e Llogarisë</t>
  </si>
  <si>
    <t>ZYRA E MAGAZINËS</t>
  </si>
  <si>
    <t>bateri</t>
  </si>
  <si>
    <t>Zyra Magazinës</t>
  </si>
  <si>
    <t>ZYRA E PLEQËSISË PIQERAS</t>
  </si>
  <si>
    <t>karrige plastike</t>
  </si>
  <si>
    <t>tavolinë plastike</t>
  </si>
  <si>
    <t xml:space="preserve">Z.Pleqësisë </t>
  </si>
  <si>
    <t>IMT-ja</t>
  </si>
  <si>
    <t>kapëse aktesh</t>
  </si>
  <si>
    <t>ZYRA E URBANISTIKËS</t>
  </si>
  <si>
    <t>maus</t>
  </si>
  <si>
    <t>tastiera</t>
  </si>
  <si>
    <t>Zyra urbanitikës</t>
  </si>
  <si>
    <t>ZYRA E VETERINARISË</t>
  </si>
  <si>
    <t>vulë veterineri</t>
  </si>
  <si>
    <t>Z.Veterinrisë</t>
  </si>
  <si>
    <t>tavolinë pune</t>
  </si>
  <si>
    <t>Zyra N.Kelleci</t>
  </si>
  <si>
    <t>ZYRA E HIDRAULIKUT PIQERAS</t>
  </si>
  <si>
    <t>pompë</t>
  </si>
  <si>
    <t>çelës hidraulik</t>
  </si>
  <si>
    <t>gërshërë</t>
  </si>
  <si>
    <t>Mjete pune</t>
  </si>
  <si>
    <t>Piqeras</t>
  </si>
  <si>
    <t xml:space="preserve">Z.Hidraulike </t>
  </si>
  <si>
    <t>ZYRAT E NJËSISË ADMINISTRATIVE  LUKOVË</t>
  </si>
  <si>
    <t>ZYRAT E NJËSISË ADMINISTRATIVE   LUKOVË</t>
  </si>
  <si>
    <t>ZYRAT E NJËSISË ADMINISTRATIVE LUKOVË</t>
  </si>
  <si>
    <t>10.01.2018</t>
  </si>
  <si>
    <t>CMIMI  NJESI</t>
  </si>
  <si>
    <t>DATA 
E
 HYRJES</t>
  </si>
  <si>
    <t>GJENDJE 
INVENTARI</t>
  </si>
  <si>
    <t>DEPARTAMENTI / 
DREJTORIA</t>
  </si>
  <si>
    <t>DATA 
E 
HYRJES</t>
  </si>
  <si>
    <t>DEPARTAMENTI  DREJTORIA</t>
  </si>
  <si>
    <r>
      <t>SH</t>
    </r>
    <r>
      <rPr>
        <b/>
        <sz val="9"/>
        <color rgb="FF000000"/>
        <rFont val="Times New Roman"/>
        <family val="1"/>
      </rPr>
      <t>ENIME DHE VEREJTJE</t>
    </r>
  </si>
  <si>
    <t>DEPARTAMENTI DREJTORIA</t>
  </si>
  <si>
    <t>GJENDJE
 INVENTARI</t>
  </si>
  <si>
    <t>NJESIA
 E MATJES</t>
  </si>
  <si>
    <t>DATA
 E 
HYRJES</t>
  </si>
  <si>
    <t>DEPARTAMENT DREJTORIA</t>
  </si>
  <si>
    <t>DATA
 E
 HYRJES</t>
  </si>
  <si>
    <t>GJENDJE 
KONTABILE</t>
  </si>
  <si>
    <t xml:space="preserve">ZYRA E PYJE KULLOTA </t>
  </si>
  <si>
    <t>ZYRA E BUJQËSIS</t>
  </si>
  <si>
    <t>SKA</t>
  </si>
  <si>
    <t>SKA ZYRE</t>
  </si>
  <si>
    <t>ZYRA E NEIM  KËLLËÇIT</t>
  </si>
  <si>
    <t>NJESIA 
E MATJES</t>
  </si>
  <si>
    <t>CMIMI NJESI</t>
  </si>
  <si>
    <t>NJESIA
 E  MATJES</t>
  </si>
  <si>
    <t>INVENTARI I PAJISJEVE TË BASHKISË HIMARË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</si>
</sst>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5" fillId="0" borderId="1" xfId="0" applyFont="1" applyBorder="1" applyAlignment="1">
      <alignment horizontal="center" vertical="center"/>
    </xf>
    <xf numFmtId="3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1" fillId="0" borderId="12" xfId="0" applyFont="1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0" fillId="0" borderId="5" xfId="0" applyBorder="1"/>
    <xf numFmtId="0" fontId="0" fillId="0" borderId="11" xfId="0" applyBorder="1"/>
    <xf numFmtId="0" fontId="1" fillId="0" borderId="13" xfId="0" applyFont="1" applyBorder="1"/>
    <xf numFmtId="0" fontId="0" fillId="0" borderId="4" xfId="0" applyBorder="1"/>
    <xf numFmtId="3" fontId="0" fillId="0" borderId="12" xfId="0" applyNumberFormat="1" applyBorder="1"/>
    <xf numFmtId="0" fontId="0" fillId="0" borderId="1" xfId="0" applyBorder="1"/>
    <xf numFmtId="3" fontId="0" fillId="0" borderId="14" xfId="0" applyNumberFormat="1" applyBorder="1"/>
    <xf numFmtId="0" fontId="0" fillId="0" borderId="15" xfId="0" applyBorder="1"/>
    <xf numFmtId="0" fontId="0" fillId="0" borderId="14" xfId="0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5" fillId="0" borderId="15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workbookViewId="0">
      <selection activeCell="C1" sqref="C1:K1"/>
    </sheetView>
  </sheetViews>
  <sheetFormatPr defaultRowHeight="15" x14ac:dyDescent="0.25"/>
  <cols>
    <col min="1" max="1" width="8.140625" customWidth="1"/>
    <col min="2" max="2" width="17.28515625" customWidth="1"/>
    <col min="3" max="3" width="14.5703125" customWidth="1"/>
    <col min="4" max="4" width="12.7109375" customWidth="1"/>
    <col min="5" max="5" width="16.28515625" customWidth="1"/>
    <col min="6" max="6" width="13.140625" customWidth="1"/>
    <col min="9" max="9" width="10.28515625" customWidth="1"/>
    <col min="10" max="10" width="7.85546875" customWidth="1"/>
    <col min="11" max="11" width="7.7109375" customWidth="1"/>
    <col min="12" max="12" width="9.42578125" customWidth="1"/>
    <col min="14" max="14" width="7" customWidth="1"/>
    <col min="16" max="16" width="7.42578125" customWidth="1"/>
    <col min="18" max="18" width="7.57031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F3" s="55" t="s">
        <v>17</v>
      </c>
      <c r="G3" s="56"/>
      <c r="H3" s="56"/>
    </row>
    <row r="5" spans="1:19" ht="36" customHeight="1" x14ac:dyDescent="0.25">
      <c r="A5" s="44" t="s">
        <v>0</v>
      </c>
      <c r="B5" s="44" t="s">
        <v>1</v>
      </c>
      <c r="C5" s="49" t="s">
        <v>2</v>
      </c>
      <c r="D5" s="52" t="s">
        <v>3</v>
      </c>
      <c r="E5" s="52" t="s">
        <v>4</v>
      </c>
      <c r="F5" s="52" t="s">
        <v>5</v>
      </c>
      <c r="G5" s="46" t="s">
        <v>6</v>
      </c>
      <c r="H5" s="43" t="s">
        <v>7</v>
      </c>
      <c r="I5" s="46" t="s">
        <v>8</v>
      </c>
      <c r="J5" s="46"/>
      <c r="K5" s="46" t="s">
        <v>9</v>
      </c>
      <c r="L5" s="46"/>
      <c r="M5" s="46" t="s">
        <v>10</v>
      </c>
      <c r="N5" s="46"/>
      <c r="O5" s="43" t="s">
        <v>11</v>
      </c>
      <c r="P5" s="43"/>
      <c r="Q5" s="43"/>
      <c r="R5" s="43"/>
      <c r="S5" s="43" t="s">
        <v>12</v>
      </c>
    </row>
    <row r="6" spans="1:19" x14ac:dyDescent="0.25">
      <c r="A6" s="44"/>
      <c r="B6" s="44"/>
      <c r="C6" s="50"/>
      <c r="D6" s="53"/>
      <c r="E6" s="53"/>
      <c r="F6" s="53"/>
      <c r="G6" s="46"/>
      <c r="H6" s="43"/>
      <c r="I6" s="44" t="s">
        <v>13</v>
      </c>
      <c r="J6" s="44" t="s">
        <v>14</v>
      </c>
      <c r="K6" s="45" t="s">
        <v>13</v>
      </c>
      <c r="L6" s="44" t="s">
        <v>14</v>
      </c>
      <c r="M6" s="45" t="s">
        <v>13</v>
      </c>
      <c r="N6" s="44" t="s">
        <v>14</v>
      </c>
      <c r="O6" s="46" t="s">
        <v>15</v>
      </c>
      <c r="P6" s="46" t="s">
        <v>16</v>
      </c>
      <c r="Q6" s="46" t="s">
        <v>16</v>
      </c>
      <c r="R6" s="46"/>
      <c r="S6" s="43"/>
    </row>
    <row r="7" spans="1:19" x14ac:dyDescent="0.25">
      <c r="A7" s="44"/>
      <c r="B7" s="44"/>
      <c r="C7" s="51"/>
      <c r="D7" s="54"/>
      <c r="E7" s="54"/>
      <c r="F7" s="54"/>
      <c r="G7" s="46"/>
      <c r="H7" s="43"/>
      <c r="I7" s="44"/>
      <c r="J7" s="44"/>
      <c r="K7" s="45"/>
      <c r="L7" s="44"/>
      <c r="M7" s="45"/>
      <c r="N7" s="44"/>
      <c r="O7" s="1" t="s">
        <v>13</v>
      </c>
      <c r="P7" s="1" t="s">
        <v>14</v>
      </c>
      <c r="Q7" s="1" t="s">
        <v>13</v>
      </c>
      <c r="R7" s="1" t="s">
        <v>14</v>
      </c>
      <c r="S7" s="43"/>
    </row>
    <row r="8" spans="1:19" x14ac:dyDescent="0.25">
      <c r="A8" s="4">
        <v>1</v>
      </c>
      <c r="B8" s="4" t="s">
        <v>18</v>
      </c>
      <c r="C8" s="14" t="s">
        <v>23</v>
      </c>
      <c r="D8" s="5" t="s">
        <v>24</v>
      </c>
      <c r="E8" s="14" t="s">
        <v>25</v>
      </c>
      <c r="F8" s="7" t="s">
        <v>100</v>
      </c>
      <c r="G8" s="5" t="s">
        <v>26</v>
      </c>
      <c r="H8" s="27">
        <v>3840</v>
      </c>
      <c r="I8" s="5">
        <v>1</v>
      </c>
      <c r="J8" s="14">
        <f>H8*I8</f>
        <v>3840</v>
      </c>
      <c r="K8" s="5">
        <v>1</v>
      </c>
      <c r="L8" s="14">
        <f>H8*K8</f>
        <v>3840</v>
      </c>
      <c r="M8" s="5"/>
      <c r="N8" s="4"/>
      <c r="O8" s="22"/>
      <c r="P8" s="22"/>
      <c r="Q8" s="14"/>
      <c r="R8" s="22"/>
      <c r="S8" s="22"/>
    </row>
    <row r="9" spans="1:19" x14ac:dyDescent="0.25">
      <c r="A9" s="4">
        <v>2</v>
      </c>
      <c r="B9" s="4" t="s">
        <v>19</v>
      </c>
      <c r="C9" s="14" t="s">
        <v>23</v>
      </c>
      <c r="D9" s="5" t="s">
        <v>24</v>
      </c>
      <c r="E9" s="14" t="s">
        <v>25</v>
      </c>
      <c r="F9" s="7" t="s">
        <v>100</v>
      </c>
      <c r="G9" s="5" t="s">
        <v>26</v>
      </c>
      <c r="H9" s="27">
        <v>24000</v>
      </c>
      <c r="I9" s="5">
        <v>1</v>
      </c>
      <c r="J9" s="14">
        <f t="shared" ref="J9:J12" si="0">H9*I9</f>
        <v>24000</v>
      </c>
      <c r="K9" s="5">
        <v>1</v>
      </c>
      <c r="L9" s="14">
        <f t="shared" ref="L9:L12" si="1">H9*K9</f>
        <v>24000</v>
      </c>
      <c r="M9" s="5"/>
      <c r="N9" s="14"/>
      <c r="O9" s="15"/>
      <c r="Q9" s="22"/>
      <c r="R9" s="15"/>
      <c r="S9" s="9"/>
    </row>
    <row r="10" spans="1:19" x14ac:dyDescent="0.25">
      <c r="A10" s="24">
        <v>3</v>
      </c>
      <c r="B10" s="24" t="s">
        <v>20</v>
      </c>
      <c r="C10" s="22" t="s">
        <v>23</v>
      </c>
      <c r="D10" s="25" t="s">
        <v>24</v>
      </c>
      <c r="E10" s="22" t="s">
        <v>25</v>
      </c>
      <c r="F10" s="20" t="s">
        <v>100</v>
      </c>
      <c r="G10" s="25" t="s">
        <v>26</v>
      </c>
      <c r="H10" s="26">
        <v>5004</v>
      </c>
      <c r="I10" s="25">
        <v>1</v>
      </c>
      <c r="J10" s="22">
        <f t="shared" si="0"/>
        <v>5004</v>
      </c>
      <c r="K10" s="25">
        <v>1</v>
      </c>
      <c r="L10" s="22">
        <f t="shared" si="1"/>
        <v>5004</v>
      </c>
      <c r="M10" s="25"/>
      <c r="N10" s="22"/>
      <c r="O10" s="22"/>
      <c r="P10" s="25"/>
      <c r="Q10" s="22"/>
      <c r="R10" s="22"/>
      <c r="S10" s="20"/>
    </row>
    <row r="11" spans="1:19" x14ac:dyDescent="0.25">
      <c r="A11" s="18">
        <v>4</v>
      </c>
      <c r="B11" s="18" t="s">
        <v>21</v>
      </c>
      <c r="C11" s="17" t="s">
        <v>23</v>
      </c>
      <c r="D11" s="11" t="s">
        <v>24</v>
      </c>
      <c r="E11" s="17" t="s">
        <v>25</v>
      </c>
      <c r="F11" s="13" t="s">
        <v>100</v>
      </c>
      <c r="G11" s="11" t="s">
        <v>26</v>
      </c>
      <c r="H11" s="29">
        <v>4000</v>
      </c>
      <c r="I11" s="11">
        <v>1</v>
      </c>
      <c r="J11" s="17">
        <f t="shared" si="0"/>
        <v>4000</v>
      </c>
      <c r="K11" s="11">
        <v>1</v>
      </c>
      <c r="L11" s="17">
        <f t="shared" si="1"/>
        <v>4000</v>
      </c>
      <c r="M11" s="11"/>
      <c r="N11" s="17"/>
      <c r="O11" s="17"/>
      <c r="P11" s="11"/>
      <c r="Q11" s="17"/>
      <c r="R11" s="17"/>
      <c r="S11" s="13"/>
    </row>
    <row r="12" spans="1:19" x14ac:dyDescent="0.25">
      <c r="A12" s="24">
        <v>5</v>
      </c>
      <c r="B12" s="24" t="s">
        <v>22</v>
      </c>
      <c r="C12" s="22" t="s">
        <v>23</v>
      </c>
      <c r="D12" s="25" t="s">
        <v>24</v>
      </c>
      <c r="E12" s="22" t="s">
        <v>25</v>
      </c>
      <c r="F12" s="20" t="s">
        <v>100</v>
      </c>
      <c r="G12" s="25" t="s">
        <v>26</v>
      </c>
      <c r="H12" s="26">
        <v>500</v>
      </c>
      <c r="I12" s="25">
        <v>1</v>
      </c>
      <c r="J12" s="22">
        <f t="shared" si="0"/>
        <v>500</v>
      </c>
      <c r="K12" s="25">
        <v>1</v>
      </c>
      <c r="L12" s="22">
        <f t="shared" si="1"/>
        <v>500</v>
      </c>
      <c r="M12" s="22"/>
      <c r="N12" s="25"/>
      <c r="O12" s="22"/>
      <c r="P12" s="25"/>
      <c r="Q12" s="22"/>
      <c r="R12" s="17"/>
      <c r="S12" s="13"/>
    </row>
    <row r="13" spans="1:19" x14ac:dyDescent="0.25">
      <c r="A13" s="10" t="s">
        <v>27</v>
      </c>
      <c r="B13" s="18"/>
      <c r="C13" s="17"/>
      <c r="D13" s="11"/>
      <c r="E13" s="17"/>
      <c r="F13" s="13"/>
      <c r="G13" s="11"/>
      <c r="H13" s="17"/>
      <c r="I13" s="11"/>
      <c r="J13" s="16">
        <f>J8+J9+J10+J11+J12</f>
        <v>37344</v>
      </c>
      <c r="K13" s="11"/>
      <c r="L13" s="16">
        <f t="shared" ref="L13" si="2">L8+L9+L10+L11+L12</f>
        <v>37344</v>
      </c>
      <c r="M13" s="17"/>
      <c r="N13" s="11"/>
      <c r="O13" s="17"/>
      <c r="P13" s="11"/>
      <c r="Q13" s="17"/>
      <c r="R13" s="17"/>
      <c r="S13" s="13"/>
    </row>
    <row r="17" spans="2:11" x14ac:dyDescent="0.25">
      <c r="B17" s="32"/>
    </row>
    <row r="19" spans="2:11" x14ac:dyDescent="0.25">
      <c r="B19" s="42"/>
      <c r="C19" s="42"/>
      <c r="D19" s="42"/>
      <c r="E19" s="42"/>
      <c r="F19" s="42"/>
      <c r="G19" s="42"/>
      <c r="H19" s="42"/>
      <c r="I19" s="42"/>
      <c r="J19" s="42"/>
      <c r="K19" s="42"/>
    </row>
  </sheetData>
  <mergeCells count="25">
    <mergeCell ref="C1:K1"/>
    <mergeCell ref="C2:K2"/>
    <mergeCell ref="A5:A7"/>
    <mergeCell ref="B5:B7"/>
    <mergeCell ref="C5:C7"/>
    <mergeCell ref="D5:D7"/>
    <mergeCell ref="E5:E7"/>
    <mergeCell ref="F5:F7"/>
    <mergeCell ref="G5:G7"/>
    <mergeCell ref="H5:H7"/>
    <mergeCell ref="F3:H3"/>
    <mergeCell ref="B19:K19"/>
    <mergeCell ref="S5:S7"/>
    <mergeCell ref="I6:I7"/>
    <mergeCell ref="J6:J7"/>
    <mergeCell ref="K6:K7"/>
    <mergeCell ref="L6:L7"/>
    <mergeCell ref="M6:M7"/>
    <mergeCell ref="N6:N7"/>
    <mergeCell ref="O6:P6"/>
    <mergeCell ref="Q6:R6"/>
    <mergeCell ref="I5:J5"/>
    <mergeCell ref="K5:L5"/>
    <mergeCell ref="M5:N5"/>
    <mergeCell ref="O5:R5"/>
  </mergeCells>
  <pageMargins left="0.7" right="0.7" top="0.75" bottom="0.75" header="0.3" footer="0.3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"/>
  <sheetViews>
    <sheetView workbookViewId="0">
      <selection activeCell="A16" sqref="A16:G16"/>
    </sheetView>
  </sheetViews>
  <sheetFormatPr defaultRowHeight="15" x14ac:dyDescent="0.25"/>
  <cols>
    <col min="1" max="1" width="3.42578125" customWidth="1"/>
    <col min="2" max="2" width="13.85546875" customWidth="1"/>
    <col min="3" max="3" width="13.28515625" customWidth="1"/>
    <col min="4" max="4" width="16.5703125" customWidth="1"/>
    <col min="5" max="5" width="14.5703125" customWidth="1"/>
    <col min="6" max="6" width="12.85546875" customWidth="1"/>
    <col min="7" max="7" width="8.140625" customWidth="1"/>
    <col min="8" max="8" width="6.85546875" customWidth="1"/>
    <col min="9" max="9" width="6.7109375" customWidth="1"/>
    <col min="10" max="11" width="7.42578125" customWidth="1"/>
    <col min="12" max="12" width="7" customWidth="1"/>
    <col min="13" max="13" width="6.85546875" customWidth="1"/>
    <col min="14" max="14" width="7.5703125" customWidth="1"/>
    <col min="15" max="15" width="7.140625" customWidth="1"/>
    <col min="16" max="16" width="7.5703125" customWidth="1"/>
    <col min="17" max="17" width="7.140625" customWidth="1"/>
    <col min="18" max="18" width="7.425781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D3" s="48" t="s">
        <v>75</v>
      </c>
      <c r="E3" s="48"/>
      <c r="F3" s="48"/>
      <c r="G3" s="48"/>
      <c r="H3" s="48"/>
      <c r="I3" s="48"/>
    </row>
    <row r="6" spans="1:19" ht="24.95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77" t="s">
        <v>4</v>
      </c>
      <c r="F6" s="52" t="s">
        <v>105</v>
      </c>
      <c r="G6" s="46" t="s">
        <v>110</v>
      </c>
      <c r="H6" s="43" t="s">
        <v>7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78"/>
      <c r="F7" s="53"/>
      <c r="G7" s="4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79"/>
      <c r="F8" s="54"/>
      <c r="G8" s="46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22">
        <v>1</v>
      </c>
      <c r="B9" s="22" t="s">
        <v>76</v>
      </c>
      <c r="C9" s="22" t="s">
        <v>23</v>
      </c>
      <c r="D9" s="22" t="s">
        <v>95</v>
      </c>
      <c r="E9" s="22" t="s">
        <v>78</v>
      </c>
      <c r="F9" s="22" t="s">
        <v>100</v>
      </c>
      <c r="G9" s="22" t="s">
        <v>26</v>
      </c>
      <c r="H9" s="26">
        <v>1000</v>
      </c>
      <c r="I9" s="22">
        <v>9</v>
      </c>
      <c r="J9" s="22">
        <f>H9*I9</f>
        <v>9000</v>
      </c>
      <c r="K9" s="22">
        <v>9</v>
      </c>
      <c r="L9" s="22">
        <f>K9*H9</f>
        <v>9000</v>
      </c>
      <c r="M9" s="22"/>
      <c r="N9" s="22"/>
      <c r="O9" s="22"/>
      <c r="P9" s="22"/>
      <c r="Q9" s="22"/>
      <c r="R9" s="22"/>
      <c r="S9" s="22"/>
    </row>
    <row r="10" spans="1:19" x14ac:dyDescent="0.25">
      <c r="A10" s="22">
        <v>2</v>
      </c>
      <c r="B10" s="22" t="s">
        <v>77</v>
      </c>
      <c r="C10" s="22" t="s">
        <v>23</v>
      </c>
      <c r="D10" s="22" t="s">
        <v>95</v>
      </c>
      <c r="E10" s="22" t="s">
        <v>78</v>
      </c>
      <c r="F10" s="22" t="s">
        <v>100</v>
      </c>
      <c r="G10" s="22" t="s">
        <v>26</v>
      </c>
      <c r="H10" s="26">
        <v>2800</v>
      </c>
      <c r="I10" s="22">
        <v>1</v>
      </c>
      <c r="J10" s="22">
        <f>H10*I10</f>
        <v>2800</v>
      </c>
      <c r="K10" s="22">
        <v>1</v>
      </c>
      <c r="L10" s="22">
        <f>H10*K10</f>
        <v>2800</v>
      </c>
      <c r="M10" s="22"/>
      <c r="N10" s="22"/>
      <c r="O10" s="22"/>
      <c r="P10" s="22"/>
      <c r="Q10" s="22"/>
      <c r="R10" s="22"/>
      <c r="S10" s="22"/>
    </row>
    <row r="11" spans="1:19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x14ac:dyDescent="0.25">
      <c r="A12" s="31" t="s">
        <v>27</v>
      </c>
      <c r="B12" s="22"/>
      <c r="C12" s="22"/>
      <c r="D12" s="22"/>
      <c r="E12" s="22"/>
      <c r="F12" s="22"/>
      <c r="G12" s="22"/>
      <c r="H12" s="22"/>
      <c r="I12" s="22"/>
      <c r="J12" s="31">
        <f>J9+J10</f>
        <v>11800</v>
      </c>
      <c r="K12" s="31"/>
      <c r="L12" s="31">
        <f t="shared" ref="L12" si="0">L9+L10</f>
        <v>11800</v>
      </c>
      <c r="M12" s="22"/>
      <c r="N12" s="22"/>
      <c r="O12" s="22"/>
      <c r="P12" s="22"/>
      <c r="Q12" s="22"/>
      <c r="R12" s="22"/>
      <c r="S12" s="22"/>
    </row>
    <row r="15" spans="1:19" ht="18.75" x14ac:dyDescent="0.3">
      <c r="B15" s="38"/>
      <c r="C15" s="38"/>
      <c r="D15" s="38"/>
      <c r="E15" s="38"/>
      <c r="F15" s="38"/>
    </row>
    <row r="16" spans="1:19" ht="18.75" x14ac:dyDescent="0.3">
      <c r="B16" s="39"/>
      <c r="C16" s="39"/>
      <c r="D16" s="39"/>
      <c r="E16" s="39"/>
      <c r="F16" s="39"/>
    </row>
    <row r="17" spans="7:7" x14ac:dyDescent="0.25">
      <c r="G17" s="33"/>
    </row>
  </sheetData>
  <mergeCells count="24">
    <mergeCell ref="C1:K1"/>
    <mergeCell ref="C2:K2"/>
    <mergeCell ref="A6:A8"/>
    <mergeCell ref="B6:B8"/>
    <mergeCell ref="C6:C8"/>
    <mergeCell ref="D6:D8"/>
    <mergeCell ref="E6:E8"/>
    <mergeCell ref="F6:F8"/>
    <mergeCell ref="G6:G8"/>
    <mergeCell ref="H6:H8"/>
    <mergeCell ref="D3:I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9"/>
  <sheetViews>
    <sheetView workbookViewId="0">
      <selection activeCell="B18" sqref="B18:H18"/>
    </sheetView>
  </sheetViews>
  <sheetFormatPr defaultRowHeight="15" x14ac:dyDescent="0.25"/>
  <cols>
    <col min="1" max="1" width="3.42578125" customWidth="1"/>
    <col min="2" max="2" width="16.42578125" customWidth="1"/>
    <col min="3" max="3" width="14" customWidth="1"/>
    <col min="4" max="4" width="16.7109375" customWidth="1"/>
    <col min="5" max="5" width="14.85546875" customWidth="1"/>
    <col min="6" max="6" width="13.5703125" customWidth="1"/>
    <col min="9" max="10" width="7.140625" customWidth="1"/>
    <col min="11" max="12" width="6.85546875" customWidth="1"/>
    <col min="13" max="13" width="6.140625" customWidth="1"/>
    <col min="14" max="14" width="6.85546875" customWidth="1"/>
    <col min="15" max="15" width="6.28515625" customWidth="1"/>
    <col min="16" max="16" width="6.85546875" customWidth="1"/>
    <col min="17" max="17" width="7.28515625" customWidth="1"/>
    <col min="18" max="18" width="7.710937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E3" s="58" t="s">
        <v>116</v>
      </c>
      <c r="F3" s="58"/>
      <c r="G3" s="58"/>
      <c r="H3" s="58"/>
    </row>
    <row r="7" spans="1:19" ht="27.6" customHeight="1" x14ac:dyDescent="0.25">
      <c r="A7" s="44" t="s">
        <v>0</v>
      </c>
      <c r="B7" s="44" t="s">
        <v>1</v>
      </c>
      <c r="C7" s="49" t="s">
        <v>2</v>
      </c>
      <c r="D7" s="82" t="s">
        <v>3</v>
      </c>
      <c r="E7" s="77" t="s">
        <v>112</v>
      </c>
      <c r="F7" s="52" t="s">
        <v>113</v>
      </c>
      <c r="G7" s="46" t="s">
        <v>6</v>
      </c>
      <c r="H7" s="43" t="s">
        <v>7</v>
      </c>
      <c r="I7" s="46" t="s">
        <v>8</v>
      </c>
      <c r="J7" s="46"/>
      <c r="K7" s="46" t="s">
        <v>109</v>
      </c>
      <c r="L7" s="44"/>
      <c r="M7" s="46" t="s">
        <v>10</v>
      </c>
      <c r="N7" s="46"/>
      <c r="O7" s="43" t="s">
        <v>11</v>
      </c>
      <c r="P7" s="43"/>
      <c r="Q7" s="43"/>
      <c r="R7" s="43"/>
      <c r="S7" s="43" t="s">
        <v>12</v>
      </c>
    </row>
    <row r="8" spans="1:19" x14ac:dyDescent="0.25">
      <c r="A8" s="44"/>
      <c r="B8" s="44"/>
      <c r="C8" s="50"/>
      <c r="D8" s="83"/>
      <c r="E8" s="78"/>
      <c r="F8" s="53"/>
      <c r="G8" s="46"/>
      <c r="H8" s="43"/>
      <c r="I8" s="44" t="s">
        <v>13</v>
      </c>
      <c r="J8" s="44" t="s">
        <v>14</v>
      </c>
      <c r="K8" s="45" t="s">
        <v>13</v>
      </c>
      <c r="L8" s="44" t="s">
        <v>14</v>
      </c>
      <c r="M8" s="45" t="s">
        <v>13</v>
      </c>
      <c r="N8" s="44" t="s">
        <v>14</v>
      </c>
      <c r="O8" s="46" t="s">
        <v>15</v>
      </c>
      <c r="P8" s="46" t="s">
        <v>16</v>
      </c>
      <c r="Q8" s="46" t="s">
        <v>16</v>
      </c>
      <c r="R8" s="46"/>
      <c r="S8" s="43"/>
    </row>
    <row r="9" spans="1:19" x14ac:dyDescent="0.25">
      <c r="A9" s="44"/>
      <c r="B9" s="44"/>
      <c r="C9" s="51"/>
      <c r="D9" s="84"/>
      <c r="E9" s="79"/>
      <c r="F9" s="54"/>
      <c r="G9" s="46"/>
      <c r="H9" s="43"/>
      <c r="I9" s="44"/>
      <c r="J9" s="44"/>
      <c r="K9" s="45"/>
      <c r="L9" s="44"/>
      <c r="M9" s="45"/>
      <c r="N9" s="44"/>
      <c r="O9" s="1" t="s">
        <v>13</v>
      </c>
      <c r="P9" s="1" t="s">
        <v>14</v>
      </c>
      <c r="Q9" s="1" t="s">
        <v>13</v>
      </c>
      <c r="R9" s="1" t="s">
        <v>14</v>
      </c>
      <c r="S9" s="43"/>
    </row>
    <row r="10" spans="1:19" x14ac:dyDescent="0.25">
      <c r="A10" s="22">
        <v>1</v>
      </c>
      <c r="B10" s="22" t="s">
        <v>58</v>
      </c>
      <c r="C10" s="22" t="s">
        <v>23</v>
      </c>
      <c r="D10" s="22" t="s">
        <v>24</v>
      </c>
      <c r="E10" s="22" t="s">
        <v>79</v>
      </c>
      <c r="F10" s="22" t="s">
        <v>100</v>
      </c>
      <c r="G10" s="22" t="s">
        <v>26</v>
      </c>
      <c r="H10" s="26">
        <v>18000</v>
      </c>
      <c r="I10" s="22">
        <v>2</v>
      </c>
      <c r="J10" s="22">
        <f>H10*I10</f>
        <v>36000</v>
      </c>
      <c r="K10" s="22">
        <v>2</v>
      </c>
      <c r="L10" s="22">
        <f>H10*K10</f>
        <v>36000</v>
      </c>
      <c r="M10" s="22"/>
      <c r="N10" s="22"/>
      <c r="O10" s="22"/>
      <c r="P10" s="22"/>
      <c r="Q10" s="22"/>
      <c r="R10" s="22"/>
      <c r="S10" s="22"/>
    </row>
    <row r="11" spans="1:19" x14ac:dyDescent="0.25">
      <c r="A11" s="22">
        <v>2</v>
      </c>
      <c r="B11" s="22" t="s">
        <v>18</v>
      </c>
      <c r="C11" s="22" t="s">
        <v>23</v>
      </c>
      <c r="D11" s="22" t="s">
        <v>24</v>
      </c>
      <c r="E11" s="22" t="s">
        <v>79</v>
      </c>
      <c r="F11" s="22" t="s">
        <v>100</v>
      </c>
      <c r="G11" s="22" t="s">
        <v>26</v>
      </c>
      <c r="H11" s="26">
        <v>2880</v>
      </c>
      <c r="I11" s="22">
        <v>3</v>
      </c>
      <c r="J11" s="22">
        <f t="shared" ref="J11:J13" si="0">H11*I11</f>
        <v>8640</v>
      </c>
      <c r="K11" s="22">
        <v>3</v>
      </c>
      <c r="L11" s="22">
        <f t="shared" ref="L11:L13" si="1">H11*K11</f>
        <v>8640</v>
      </c>
      <c r="M11" s="22"/>
      <c r="N11" s="22"/>
      <c r="O11" s="22"/>
      <c r="P11" s="22"/>
      <c r="Q11" s="22"/>
      <c r="R11" s="22"/>
      <c r="S11" s="22"/>
    </row>
    <row r="12" spans="1:19" x14ac:dyDescent="0.25">
      <c r="A12" s="22">
        <v>3</v>
      </c>
      <c r="B12" s="22" t="s">
        <v>22</v>
      </c>
      <c r="C12" s="22" t="s">
        <v>23</v>
      </c>
      <c r="D12" s="22" t="s">
        <v>24</v>
      </c>
      <c r="E12" s="22" t="s">
        <v>79</v>
      </c>
      <c r="F12" s="22" t="s">
        <v>100</v>
      </c>
      <c r="G12" s="22" t="s">
        <v>26</v>
      </c>
      <c r="H12" s="22">
        <v>500</v>
      </c>
      <c r="I12" s="22">
        <v>1</v>
      </c>
      <c r="J12" s="22">
        <f t="shared" si="0"/>
        <v>500</v>
      </c>
      <c r="K12" s="22">
        <v>1</v>
      </c>
      <c r="L12" s="22">
        <f t="shared" si="1"/>
        <v>500</v>
      </c>
      <c r="M12" s="22"/>
      <c r="N12" s="22"/>
      <c r="O12" s="22"/>
      <c r="P12" s="22"/>
      <c r="Q12" s="22"/>
      <c r="R12" s="22"/>
      <c r="S12" s="22"/>
    </row>
    <row r="13" spans="1:19" x14ac:dyDescent="0.25">
      <c r="A13" s="22">
        <v>4</v>
      </c>
      <c r="B13" s="22" t="s">
        <v>80</v>
      </c>
      <c r="C13" s="22" t="s">
        <v>23</v>
      </c>
      <c r="D13" s="22" t="s">
        <v>24</v>
      </c>
      <c r="E13" s="22" t="s">
        <v>79</v>
      </c>
      <c r="F13" s="22" t="s">
        <v>100</v>
      </c>
      <c r="G13" s="22" t="s">
        <v>26</v>
      </c>
      <c r="H13" s="22">
        <v>700</v>
      </c>
      <c r="I13" s="22">
        <v>1</v>
      </c>
      <c r="J13" s="22">
        <f t="shared" si="0"/>
        <v>700</v>
      </c>
      <c r="K13" s="22">
        <v>1</v>
      </c>
      <c r="L13" s="22">
        <f t="shared" si="1"/>
        <v>700</v>
      </c>
      <c r="M13" s="22"/>
      <c r="N13" s="22"/>
      <c r="O13" s="22"/>
      <c r="P13" s="22"/>
      <c r="Q13" s="22"/>
      <c r="R13" s="22"/>
      <c r="S13" s="22"/>
    </row>
    <row r="14" spans="1:19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5">
      <c r="A15" s="31" t="s">
        <v>27</v>
      </c>
      <c r="B15" s="22"/>
      <c r="C15" s="22"/>
      <c r="D15" s="22"/>
      <c r="E15" s="22"/>
      <c r="F15" s="22"/>
      <c r="G15" s="22"/>
      <c r="H15" s="22"/>
      <c r="I15" s="22"/>
      <c r="J15" s="31">
        <f>J10+J11+J12+J13</f>
        <v>45840</v>
      </c>
      <c r="K15" s="31"/>
      <c r="L15" s="31">
        <f t="shared" ref="L15" si="2">L10+L11+L12+L13</f>
        <v>45840</v>
      </c>
      <c r="M15" s="22"/>
      <c r="N15" s="22"/>
      <c r="O15" s="22"/>
      <c r="P15" s="22"/>
      <c r="Q15" s="22"/>
      <c r="R15" s="22"/>
      <c r="S15" s="22"/>
    </row>
    <row r="18" spans="2:6" ht="18.75" x14ac:dyDescent="0.3">
      <c r="B18" s="39"/>
      <c r="C18" s="39"/>
      <c r="D18" s="39"/>
      <c r="E18" s="39"/>
      <c r="F18" s="39"/>
    </row>
    <row r="19" spans="2:6" ht="18.75" x14ac:dyDescent="0.3">
      <c r="B19" s="38"/>
      <c r="C19" s="38"/>
      <c r="D19" s="38"/>
      <c r="E19" s="38"/>
      <c r="F19" s="38"/>
    </row>
  </sheetData>
  <mergeCells count="24">
    <mergeCell ref="C1:K1"/>
    <mergeCell ref="C2:K2"/>
    <mergeCell ref="A7:A9"/>
    <mergeCell ref="B7:B9"/>
    <mergeCell ref="C7:C9"/>
    <mergeCell ref="D7:D9"/>
    <mergeCell ref="E7:E9"/>
    <mergeCell ref="F7:F9"/>
    <mergeCell ref="G7:G9"/>
    <mergeCell ref="H7:H9"/>
    <mergeCell ref="E3:H3"/>
    <mergeCell ref="S7:S9"/>
    <mergeCell ref="I8:I9"/>
    <mergeCell ref="J8:J9"/>
    <mergeCell ref="K8:K9"/>
    <mergeCell ref="L8:L9"/>
    <mergeCell ref="M8:M9"/>
    <mergeCell ref="N8:N9"/>
    <mergeCell ref="O8:P8"/>
    <mergeCell ref="Q8:R8"/>
    <mergeCell ref="I7:J7"/>
    <mergeCell ref="K7:L7"/>
    <mergeCell ref="M7:N7"/>
    <mergeCell ref="O7:R7"/>
  </mergeCells>
  <pageMargins left="0.7" right="0.7" top="0.75" bottom="0.75" header="0.3" footer="0.3"/>
  <pageSetup scale="7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4"/>
  <sheetViews>
    <sheetView workbookViewId="0">
      <selection activeCell="B24" sqref="B24:J24"/>
    </sheetView>
  </sheetViews>
  <sheetFormatPr defaultRowHeight="15" x14ac:dyDescent="0.25"/>
  <cols>
    <col min="1" max="1" width="3.42578125" customWidth="1"/>
    <col min="2" max="3" width="17.140625" customWidth="1"/>
    <col min="4" max="4" width="17.28515625" customWidth="1"/>
    <col min="5" max="5" width="17.140625" customWidth="1"/>
    <col min="6" max="6" width="13.42578125" customWidth="1"/>
    <col min="7" max="8" width="7.42578125" customWidth="1"/>
    <col min="9" max="9" width="4.42578125" customWidth="1"/>
    <col min="10" max="10" width="8.140625" customWidth="1"/>
    <col min="11" max="11" width="3.85546875" customWidth="1"/>
    <col min="12" max="12" width="8.140625" customWidth="1"/>
    <col min="13" max="13" width="6.7109375" customWidth="1"/>
    <col min="14" max="14" width="6.85546875" customWidth="1"/>
    <col min="15" max="15" width="6.5703125" customWidth="1"/>
    <col min="16" max="16" width="6.42578125" customWidth="1"/>
    <col min="17" max="17" width="6.5703125" customWidth="1"/>
    <col min="18" max="18" width="7.1406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E3" s="58" t="s">
        <v>81</v>
      </c>
      <c r="F3" s="58"/>
      <c r="G3" s="58"/>
      <c r="H3" s="58"/>
    </row>
    <row r="6" spans="1:19" ht="21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52" t="s">
        <v>108</v>
      </c>
      <c r="F6" s="52" t="s">
        <v>105</v>
      </c>
      <c r="G6" s="80" t="s">
        <v>6</v>
      </c>
      <c r="H6" s="43" t="s">
        <v>7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53"/>
      <c r="F7" s="53"/>
      <c r="G7" s="80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54"/>
      <c r="F8" s="54"/>
      <c r="G8" s="80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22">
        <v>1</v>
      </c>
      <c r="B9" s="22" t="s">
        <v>58</v>
      </c>
      <c r="C9" s="22" t="s">
        <v>23</v>
      </c>
      <c r="D9" s="22" t="s">
        <v>24</v>
      </c>
      <c r="E9" s="22" t="s">
        <v>84</v>
      </c>
      <c r="F9" s="22" t="s">
        <v>100</v>
      </c>
      <c r="G9" s="22" t="s">
        <v>26</v>
      </c>
      <c r="H9" s="26">
        <v>21600</v>
      </c>
      <c r="I9" s="22">
        <v>2</v>
      </c>
      <c r="J9" s="22">
        <f>H9*I9</f>
        <v>43200</v>
      </c>
      <c r="K9" s="22">
        <v>2</v>
      </c>
      <c r="L9" s="22">
        <f>H9*K9</f>
        <v>43200</v>
      </c>
      <c r="M9" s="22"/>
      <c r="N9" s="22"/>
      <c r="O9" s="22"/>
      <c r="P9" s="22"/>
      <c r="Q9" s="22"/>
      <c r="R9" s="22"/>
      <c r="S9" s="22"/>
    </row>
    <row r="10" spans="1:19" x14ac:dyDescent="0.25">
      <c r="A10" s="22">
        <v>2</v>
      </c>
      <c r="B10" s="22" t="s">
        <v>18</v>
      </c>
      <c r="C10" s="22" t="s">
        <v>23</v>
      </c>
      <c r="D10" s="22" t="s">
        <v>24</v>
      </c>
      <c r="E10" s="22" t="s">
        <v>84</v>
      </c>
      <c r="F10" s="22" t="s">
        <v>100</v>
      </c>
      <c r="G10" s="22" t="s">
        <v>26</v>
      </c>
      <c r="H10" s="26">
        <v>6000</v>
      </c>
      <c r="I10" s="22">
        <v>5</v>
      </c>
      <c r="J10" s="22">
        <f t="shared" ref="J10:J20" si="0">H10*I10</f>
        <v>30000</v>
      </c>
      <c r="K10" s="22">
        <v>5</v>
      </c>
      <c r="L10" s="22">
        <f t="shared" ref="L10:L20" si="1">H10*K10</f>
        <v>30000</v>
      </c>
      <c r="M10" s="22"/>
      <c r="N10" s="22"/>
      <c r="O10" s="22"/>
      <c r="P10" s="22"/>
      <c r="Q10" s="22"/>
      <c r="R10" s="22"/>
      <c r="S10" s="22"/>
    </row>
    <row r="11" spans="1:19" x14ac:dyDescent="0.25">
      <c r="A11" s="22">
        <v>3</v>
      </c>
      <c r="B11" s="22" t="s">
        <v>30</v>
      </c>
      <c r="C11" s="22" t="s">
        <v>23</v>
      </c>
      <c r="D11" s="22" t="s">
        <v>24</v>
      </c>
      <c r="E11" s="22" t="s">
        <v>84</v>
      </c>
      <c r="F11" s="22" t="s">
        <v>100</v>
      </c>
      <c r="G11" s="22" t="s">
        <v>26</v>
      </c>
      <c r="H11" s="26">
        <v>42000</v>
      </c>
      <c r="I11" s="22">
        <v>1</v>
      </c>
      <c r="J11" s="22">
        <f t="shared" si="0"/>
        <v>42000</v>
      </c>
      <c r="K11" s="22">
        <v>1</v>
      </c>
      <c r="L11" s="22">
        <f t="shared" si="1"/>
        <v>42000</v>
      </c>
      <c r="M11" s="22"/>
      <c r="N11" s="22"/>
      <c r="O11" s="22"/>
      <c r="P11" s="22"/>
      <c r="Q11" s="22"/>
      <c r="R11" s="22"/>
      <c r="S11" s="22"/>
    </row>
    <row r="12" spans="1:19" x14ac:dyDescent="0.25">
      <c r="A12" s="22">
        <v>4</v>
      </c>
      <c r="B12" s="22" t="s">
        <v>43</v>
      </c>
      <c r="C12" s="22" t="s">
        <v>35</v>
      </c>
      <c r="D12" s="22" t="s">
        <v>24</v>
      </c>
      <c r="E12" s="22" t="s">
        <v>84</v>
      </c>
      <c r="F12" s="22" t="s">
        <v>100</v>
      </c>
      <c r="G12" s="22" t="s">
        <v>26</v>
      </c>
      <c r="H12" s="26">
        <v>115000</v>
      </c>
      <c r="I12" s="22">
        <v>2</v>
      </c>
      <c r="J12" s="22">
        <f t="shared" si="0"/>
        <v>230000</v>
      </c>
      <c r="K12" s="22">
        <v>2</v>
      </c>
      <c r="L12" s="22">
        <f t="shared" si="1"/>
        <v>230000</v>
      </c>
      <c r="M12" s="22"/>
      <c r="N12" s="22"/>
      <c r="O12" s="22"/>
      <c r="P12" s="22"/>
      <c r="Q12" s="22"/>
      <c r="R12" s="22"/>
      <c r="S12" s="22"/>
    </row>
    <row r="13" spans="1:19" x14ac:dyDescent="0.25">
      <c r="A13" s="22">
        <v>5</v>
      </c>
      <c r="B13" s="22" t="s">
        <v>44</v>
      </c>
      <c r="C13" s="22" t="s">
        <v>35</v>
      </c>
      <c r="D13" s="22" t="s">
        <v>24</v>
      </c>
      <c r="E13" s="22" t="s">
        <v>84</v>
      </c>
      <c r="F13" s="22" t="s">
        <v>100</v>
      </c>
      <c r="G13" s="22" t="s">
        <v>26</v>
      </c>
      <c r="H13" s="26">
        <v>13000</v>
      </c>
      <c r="I13" s="22">
        <v>1</v>
      </c>
      <c r="J13" s="22">
        <f t="shared" si="0"/>
        <v>13000</v>
      </c>
      <c r="K13" s="22">
        <v>1</v>
      </c>
      <c r="L13" s="22">
        <f t="shared" si="1"/>
        <v>13000</v>
      </c>
      <c r="M13" s="22"/>
      <c r="N13" s="22"/>
      <c r="O13" s="22"/>
      <c r="P13" s="22"/>
      <c r="Q13" s="22"/>
      <c r="R13" s="22"/>
      <c r="S13" s="22"/>
    </row>
    <row r="14" spans="1:19" x14ac:dyDescent="0.25">
      <c r="A14" s="22">
        <v>6</v>
      </c>
      <c r="B14" s="22" t="s">
        <v>82</v>
      </c>
      <c r="C14" s="22" t="s">
        <v>35</v>
      </c>
      <c r="D14" s="22" t="s">
        <v>24</v>
      </c>
      <c r="E14" s="22" t="s">
        <v>84</v>
      </c>
      <c r="F14" s="22" t="s">
        <v>100</v>
      </c>
      <c r="G14" s="22" t="s">
        <v>26</v>
      </c>
      <c r="H14" s="26">
        <v>1100</v>
      </c>
      <c r="I14" s="22">
        <v>1</v>
      </c>
      <c r="J14" s="22">
        <f t="shared" si="0"/>
        <v>1100</v>
      </c>
      <c r="K14" s="22">
        <v>1</v>
      </c>
      <c r="L14" s="22">
        <f t="shared" si="1"/>
        <v>1100</v>
      </c>
      <c r="M14" s="22"/>
      <c r="N14" s="22"/>
      <c r="O14" s="22"/>
      <c r="P14" s="22"/>
      <c r="Q14" s="22"/>
      <c r="R14" s="22"/>
      <c r="S14" s="22"/>
    </row>
    <row r="15" spans="1:19" x14ac:dyDescent="0.25">
      <c r="A15" s="22">
        <v>7</v>
      </c>
      <c r="B15" s="22" t="s">
        <v>60</v>
      </c>
      <c r="C15" s="22" t="s">
        <v>35</v>
      </c>
      <c r="D15" s="22" t="s">
        <v>24</v>
      </c>
      <c r="E15" s="22" t="s">
        <v>84</v>
      </c>
      <c r="F15" s="22" t="s">
        <v>100</v>
      </c>
      <c r="G15" s="22" t="s">
        <v>26</v>
      </c>
      <c r="H15" s="26">
        <v>3500</v>
      </c>
      <c r="I15" s="22">
        <v>1</v>
      </c>
      <c r="J15" s="22">
        <f t="shared" si="0"/>
        <v>3500</v>
      </c>
      <c r="K15" s="22">
        <v>1</v>
      </c>
      <c r="L15" s="22">
        <f t="shared" si="1"/>
        <v>3500</v>
      </c>
      <c r="M15" s="22"/>
      <c r="N15" s="22"/>
      <c r="O15" s="22"/>
      <c r="P15" s="22"/>
      <c r="Q15" s="22"/>
      <c r="R15" s="22"/>
      <c r="S15" s="22"/>
    </row>
    <row r="16" spans="1:19" x14ac:dyDescent="0.25">
      <c r="A16" s="22">
        <v>8</v>
      </c>
      <c r="B16" s="22" t="s">
        <v>19</v>
      </c>
      <c r="C16" s="22" t="s">
        <v>23</v>
      </c>
      <c r="D16" s="22" t="s">
        <v>24</v>
      </c>
      <c r="E16" s="22" t="s">
        <v>84</v>
      </c>
      <c r="F16" s="22" t="s">
        <v>100</v>
      </c>
      <c r="G16" s="22" t="s">
        <v>26</v>
      </c>
      <c r="H16" s="26">
        <v>24000</v>
      </c>
      <c r="I16" s="22">
        <v>1</v>
      </c>
      <c r="J16" s="22">
        <f t="shared" si="0"/>
        <v>24000</v>
      </c>
      <c r="K16" s="22">
        <v>1</v>
      </c>
      <c r="L16" s="22">
        <f t="shared" si="1"/>
        <v>24000</v>
      </c>
      <c r="M16" s="22"/>
      <c r="N16" s="22"/>
      <c r="O16" s="22"/>
      <c r="P16" s="22"/>
      <c r="Q16" s="22"/>
      <c r="R16" s="22"/>
      <c r="S16" s="22"/>
    </row>
    <row r="17" spans="1:19" x14ac:dyDescent="0.25">
      <c r="A17" s="22">
        <v>9</v>
      </c>
      <c r="B17" s="22" t="s">
        <v>33</v>
      </c>
      <c r="C17" s="22" t="s">
        <v>35</v>
      </c>
      <c r="D17" s="22" t="s">
        <v>24</v>
      </c>
      <c r="E17" s="22" t="s">
        <v>84</v>
      </c>
      <c r="F17" s="22" t="s">
        <v>100</v>
      </c>
      <c r="G17" s="22" t="s">
        <v>26</v>
      </c>
      <c r="H17" s="26">
        <v>9000</v>
      </c>
      <c r="I17" s="22">
        <v>1</v>
      </c>
      <c r="J17" s="22">
        <f t="shared" si="0"/>
        <v>9000</v>
      </c>
      <c r="K17" s="22">
        <v>1</v>
      </c>
      <c r="L17" s="22">
        <f t="shared" si="1"/>
        <v>9000</v>
      </c>
      <c r="M17" s="22"/>
      <c r="N17" s="22"/>
      <c r="O17" s="22"/>
      <c r="P17" s="22"/>
      <c r="Q17" s="22"/>
      <c r="R17" s="22"/>
      <c r="S17" s="22"/>
    </row>
    <row r="18" spans="1:19" x14ac:dyDescent="0.25">
      <c r="A18" s="22">
        <v>10</v>
      </c>
      <c r="B18" s="22" t="s">
        <v>40</v>
      </c>
      <c r="C18" s="22" t="s">
        <v>23</v>
      </c>
      <c r="D18" s="22" t="s">
        <v>24</v>
      </c>
      <c r="E18" s="22" t="s">
        <v>84</v>
      </c>
      <c r="F18" s="22" t="s">
        <v>100</v>
      </c>
      <c r="G18" s="22" t="s">
        <v>26</v>
      </c>
      <c r="H18" s="26">
        <v>4000</v>
      </c>
      <c r="I18" s="22">
        <v>1</v>
      </c>
      <c r="J18" s="22">
        <f t="shared" si="0"/>
        <v>4000</v>
      </c>
      <c r="K18" s="22">
        <v>1</v>
      </c>
      <c r="L18" s="22">
        <f t="shared" si="1"/>
        <v>4000</v>
      </c>
      <c r="M18" s="22"/>
      <c r="N18" s="22"/>
      <c r="O18" s="22"/>
      <c r="P18" s="22"/>
      <c r="Q18" s="22"/>
      <c r="R18" s="22"/>
      <c r="S18" s="22"/>
    </row>
    <row r="19" spans="1:19" x14ac:dyDescent="0.25">
      <c r="A19" s="22">
        <v>11</v>
      </c>
      <c r="B19" s="22" t="s">
        <v>83</v>
      </c>
      <c r="C19" s="22" t="s">
        <v>35</v>
      </c>
      <c r="D19" s="22" t="s">
        <v>24</v>
      </c>
      <c r="E19" s="22" t="s">
        <v>84</v>
      </c>
      <c r="F19" s="22" t="s">
        <v>100</v>
      </c>
      <c r="G19" s="22" t="s">
        <v>26</v>
      </c>
      <c r="H19" s="26">
        <v>3500</v>
      </c>
      <c r="I19" s="22">
        <v>1</v>
      </c>
      <c r="J19" s="22">
        <f t="shared" si="0"/>
        <v>3500</v>
      </c>
      <c r="K19" s="22">
        <v>1</v>
      </c>
      <c r="L19" s="22">
        <f t="shared" si="1"/>
        <v>3500</v>
      </c>
      <c r="M19" s="22"/>
      <c r="N19" s="22"/>
      <c r="O19" s="22"/>
      <c r="P19" s="22"/>
      <c r="Q19" s="22"/>
      <c r="R19" s="22"/>
      <c r="S19" s="22"/>
    </row>
    <row r="20" spans="1:19" x14ac:dyDescent="0.25">
      <c r="A20" s="22">
        <v>12</v>
      </c>
      <c r="B20" s="22" t="s">
        <v>22</v>
      </c>
      <c r="C20" s="22" t="s">
        <v>23</v>
      </c>
      <c r="D20" s="22" t="s">
        <v>24</v>
      </c>
      <c r="E20" s="22" t="s">
        <v>84</v>
      </c>
      <c r="F20" s="22" t="s">
        <v>100</v>
      </c>
      <c r="G20" s="22" t="s">
        <v>26</v>
      </c>
      <c r="H20" s="22">
        <v>600</v>
      </c>
      <c r="I20" s="22">
        <v>2</v>
      </c>
      <c r="J20" s="22">
        <f t="shared" si="0"/>
        <v>1200</v>
      </c>
      <c r="K20" s="22">
        <v>2</v>
      </c>
      <c r="L20" s="22">
        <f t="shared" si="1"/>
        <v>1200</v>
      </c>
      <c r="M20" s="22"/>
      <c r="N20" s="22"/>
      <c r="O20" s="22"/>
      <c r="P20" s="22"/>
      <c r="Q20" s="22"/>
      <c r="R20" s="22"/>
      <c r="S20" s="22"/>
    </row>
    <row r="21" spans="1:19" x14ac:dyDescent="0.25">
      <c r="A21" s="31" t="s">
        <v>27</v>
      </c>
      <c r="B21" s="22"/>
      <c r="C21" s="22"/>
      <c r="D21" s="22"/>
      <c r="E21" s="22"/>
      <c r="F21" s="22"/>
      <c r="G21" s="22"/>
      <c r="H21" s="22"/>
      <c r="I21" s="22"/>
      <c r="J21" s="31">
        <f>J9+J10+J11+J12+J13+J14+J15+J16+J17+J18+J19+J20</f>
        <v>404500</v>
      </c>
      <c r="K21" s="31"/>
      <c r="L21" s="31">
        <f t="shared" ref="L21" si="2">L9+L10+L11+L12+L13+L14+L15+L16+L17+L18+L19+L20</f>
        <v>404500</v>
      </c>
      <c r="M21" s="22"/>
      <c r="N21" s="22"/>
      <c r="O21" s="22"/>
      <c r="P21" s="22"/>
      <c r="Q21" s="22"/>
      <c r="R21" s="22"/>
      <c r="S21" s="22"/>
    </row>
    <row r="24" spans="1:19" ht="18.75" x14ac:dyDescent="0.3">
      <c r="B24" s="39"/>
      <c r="C24" s="39"/>
      <c r="D24" s="39"/>
      <c r="E24" s="39"/>
      <c r="F24" s="39"/>
    </row>
  </sheetData>
  <mergeCells count="24">
    <mergeCell ref="C1:K1"/>
    <mergeCell ref="C2:K2"/>
    <mergeCell ref="E3:H3"/>
    <mergeCell ref="A6:A8"/>
    <mergeCell ref="B6:B8"/>
    <mergeCell ref="C6:C8"/>
    <mergeCell ref="D6:D8"/>
    <mergeCell ref="E6:E8"/>
    <mergeCell ref="F6:F8"/>
    <mergeCell ref="G6:G8"/>
    <mergeCell ref="H6:H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8"/>
  <sheetViews>
    <sheetView workbookViewId="0">
      <selection activeCell="A18" sqref="A18:I19"/>
    </sheetView>
  </sheetViews>
  <sheetFormatPr defaultRowHeight="15" x14ac:dyDescent="0.25"/>
  <cols>
    <col min="1" max="1" width="4" customWidth="1"/>
    <col min="2" max="2" width="13" customWidth="1"/>
    <col min="3" max="3" width="14.42578125" customWidth="1"/>
    <col min="4" max="4" width="16.5703125" customWidth="1"/>
    <col min="5" max="5" width="15.5703125" customWidth="1"/>
    <col min="6" max="6" width="13.5703125" customWidth="1"/>
    <col min="7" max="7" width="7.5703125" customWidth="1"/>
    <col min="8" max="8" width="7.140625" customWidth="1"/>
    <col min="9" max="9" width="7.28515625" customWidth="1"/>
    <col min="10" max="10" width="10" customWidth="1"/>
    <col min="11" max="11" width="5.5703125" customWidth="1"/>
    <col min="12" max="12" width="6.5703125" customWidth="1"/>
    <col min="13" max="13" width="5.85546875" customWidth="1"/>
    <col min="14" max="14" width="7.5703125" customWidth="1"/>
    <col min="15" max="15" width="6.42578125" customWidth="1"/>
    <col min="16" max="16" width="6.285156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E3" s="58" t="s">
        <v>85</v>
      </c>
      <c r="F3" s="58"/>
      <c r="G3" s="58"/>
      <c r="H3" s="58"/>
    </row>
    <row r="6" spans="1:19" ht="23.1" customHeight="1" x14ac:dyDescent="0.25">
      <c r="A6" s="44" t="s">
        <v>0</v>
      </c>
      <c r="B6" s="44" t="s">
        <v>1</v>
      </c>
      <c r="C6" s="49" t="s">
        <v>2</v>
      </c>
      <c r="D6" s="88" t="s">
        <v>3</v>
      </c>
      <c r="E6" s="52" t="s">
        <v>4</v>
      </c>
      <c r="F6" s="52" t="s">
        <v>102</v>
      </c>
      <c r="G6" s="46" t="s">
        <v>110</v>
      </c>
      <c r="H6" s="43" t="s">
        <v>7</v>
      </c>
      <c r="I6" s="46" t="s">
        <v>114</v>
      </c>
      <c r="J6" s="46"/>
      <c r="K6" s="85" t="s">
        <v>109</v>
      </c>
      <c r="L6" s="86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89"/>
      <c r="E7" s="53"/>
      <c r="F7" s="53"/>
      <c r="G7" s="46"/>
      <c r="H7" s="43"/>
      <c r="I7" s="44" t="s">
        <v>13</v>
      </c>
      <c r="J7" s="44" t="s">
        <v>14</v>
      </c>
      <c r="K7" s="75" t="s">
        <v>13</v>
      </c>
      <c r="L7" s="76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90"/>
      <c r="E8" s="54"/>
      <c r="F8" s="54"/>
      <c r="G8" s="46"/>
      <c r="H8" s="43"/>
      <c r="I8" s="44"/>
      <c r="J8" s="44"/>
      <c r="K8" s="75"/>
      <c r="L8" s="76"/>
      <c r="M8" s="45"/>
      <c r="N8" s="44"/>
      <c r="O8" s="40" t="s">
        <v>13</v>
      </c>
      <c r="P8" s="40" t="s">
        <v>14</v>
      </c>
      <c r="Q8" s="1" t="s">
        <v>13</v>
      </c>
      <c r="R8" s="1" t="s">
        <v>14</v>
      </c>
      <c r="S8" s="67"/>
    </row>
    <row r="9" spans="1:19" x14ac:dyDescent="0.25">
      <c r="A9" s="22">
        <v>1</v>
      </c>
      <c r="B9" s="22" t="s">
        <v>58</v>
      </c>
      <c r="C9" s="22" t="s">
        <v>23</v>
      </c>
      <c r="D9" s="22" t="s">
        <v>24</v>
      </c>
      <c r="E9" s="22" t="s">
        <v>87</v>
      </c>
      <c r="F9" s="22" t="s">
        <v>100</v>
      </c>
      <c r="G9" s="22" t="s">
        <v>26</v>
      </c>
      <c r="H9" s="26">
        <v>21600</v>
      </c>
      <c r="I9" s="22">
        <v>1</v>
      </c>
      <c r="J9" s="22">
        <f>H9*I9</f>
        <v>21600</v>
      </c>
      <c r="K9" s="22"/>
      <c r="L9" s="22"/>
      <c r="M9" s="22">
        <f>K9</f>
        <v>0</v>
      </c>
      <c r="N9" s="22">
        <f>J9</f>
        <v>21600</v>
      </c>
      <c r="O9" s="22"/>
      <c r="P9" s="22"/>
      <c r="Q9" s="22"/>
      <c r="R9" s="22"/>
      <c r="S9" s="22" t="s">
        <v>117</v>
      </c>
    </row>
    <row r="10" spans="1:19" x14ac:dyDescent="0.25">
      <c r="A10" s="22">
        <v>2</v>
      </c>
      <c r="B10" s="22" t="s">
        <v>42</v>
      </c>
      <c r="C10" s="22" t="s">
        <v>23</v>
      </c>
      <c r="D10" s="22" t="s">
        <v>24</v>
      </c>
      <c r="E10" s="22" t="s">
        <v>87</v>
      </c>
      <c r="F10" s="22" t="s">
        <v>100</v>
      </c>
      <c r="G10" s="22" t="s">
        <v>26</v>
      </c>
      <c r="H10" s="26">
        <v>2880</v>
      </c>
      <c r="I10" s="22">
        <v>1</v>
      </c>
      <c r="J10" s="22">
        <f t="shared" ref="J10:J12" si="0">H10*I10</f>
        <v>2880</v>
      </c>
      <c r="K10" s="22"/>
      <c r="L10" s="22"/>
      <c r="M10" s="22">
        <f t="shared" ref="M10:M12" si="1">K10</f>
        <v>0</v>
      </c>
      <c r="N10" s="22">
        <f t="shared" ref="N10:N12" si="2">J10</f>
        <v>2880</v>
      </c>
      <c r="O10" s="22"/>
      <c r="P10" s="22"/>
      <c r="Q10" s="22"/>
      <c r="R10" s="22"/>
      <c r="S10" s="22"/>
    </row>
    <row r="11" spans="1:19" x14ac:dyDescent="0.25">
      <c r="A11" s="22">
        <v>3</v>
      </c>
      <c r="B11" s="22" t="s">
        <v>86</v>
      </c>
      <c r="C11" s="22" t="s">
        <v>23</v>
      </c>
      <c r="D11" s="22" t="s">
        <v>24</v>
      </c>
      <c r="E11" s="22" t="s">
        <v>87</v>
      </c>
      <c r="F11" s="22" t="s">
        <v>100</v>
      </c>
      <c r="G11" s="22" t="s">
        <v>26</v>
      </c>
      <c r="H11" s="26">
        <v>2200</v>
      </c>
      <c r="I11" s="22">
        <v>1</v>
      </c>
      <c r="J11" s="22">
        <f t="shared" si="0"/>
        <v>2200</v>
      </c>
      <c r="K11" s="22"/>
      <c r="L11" s="22"/>
      <c r="M11" s="22">
        <f t="shared" si="1"/>
        <v>0</v>
      </c>
      <c r="N11" s="22">
        <f t="shared" si="2"/>
        <v>2200</v>
      </c>
      <c r="O11" s="22"/>
      <c r="P11" s="22"/>
      <c r="Q11" s="22"/>
      <c r="R11" s="22"/>
      <c r="S11" s="22"/>
    </row>
    <row r="12" spans="1:19" x14ac:dyDescent="0.25">
      <c r="A12" s="22">
        <v>4</v>
      </c>
      <c r="B12" s="22" t="s">
        <v>30</v>
      </c>
      <c r="C12" s="22" t="s">
        <v>23</v>
      </c>
      <c r="D12" s="22" t="s">
        <v>24</v>
      </c>
      <c r="E12" s="22" t="s">
        <v>87</v>
      </c>
      <c r="F12" s="22" t="s">
        <v>100</v>
      </c>
      <c r="G12" s="22" t="s">
        <v>26</v>
      </c>
      <c r="H12" s="26">
        <v>18720</v>
      </c>
      <c r="I12" s="22">
        <v>1</v>
      </c>
      <c r="J12" s="22">
        <f t="shared" si="0"/>
        <v>18720</v>
      </c>
      <c r="K12" s="22"/>
      <c r="L12" s="22"/>
      <c r="M12" s="22">
        <f t="shared" si="1"/>
        <v>0</v>
      </c>
      <c r="N12" s="22">
        <f t="shared" si="2"/>
        <v>18720</v>
      </c>
      <c r="O12" s="22"/>
      <c r="P12" s="22"/>
      <c r="Q12" s="22"/>
      <c r="R12" s="22"/>
      <c r="S12" s="22"/>
    </row>
    <row r="13" spans="1:19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x14ac:dyDescent="0.25">
      <c r="A14" s="31" t="s">
        <v>27</v>
      </c>
      <c r="B14" s="22"/>
      <c r="C14" s="22"/>
      <c r="D14" s="22"/>
      <c r="E14" s="22"/>
      <c r="F14" s="22"/>
      <c r="G14" s="22"/>
      <c r="H14" s="22"/>
      <c r="I14" s="22"/>
      <c r="J14" s="31">
        <f>J9+J10+J11+J12</f>
        <v>45400</v>
      </c>
      <c r="K14" s="31"/>
      <c r="L14" s="31"/>
      <c r="M14" s="22"/>
      <c r="N14" s="22">
        <f>SUM(N9:N13)</f>
        <v>45400</v>
      </c>
      <c r="O14" s="22"/>
      <c r="P14" s="22"/>
      <c r="Q14" s="22"/>
      <c r="R14" s="22"/>
      <c r="S14" s="22"/>
    </row>
    <row r="17" spans="2:6" ht="15.75" x14ac:dyDescent="0.25">
      <c r="B17" s="34"/>
      <c r="C17" s="35"/>
      <c r="D17" s="87"/>
      <c r="E17" s="87"/>
    </row>
    <row r="18" spans="2:6" ht="18.75" x14ac:dyDescent="0.3">
      <c r="B18" s="39"/>
      <c r="C18" s="39"/>
      <c r="D18" s="39"/>
      <c r="E18" s="39"/>
      <c r="F18" s="39"/>
    </row>
  </sheetData>
  <mergeCells count="25">
    <mergeCell ref="D17:E17"/>
    <mergeCell ref="C1:K1"/>
    <mergeCell ref="C2:K2"/>
    <mergeCell ref="E3:H3"/>
    <mergeCell ref="A6:A8"/>
    <mergeCell ref="B6:B8"/>
    <mergeCell ref="C6:C8"/>
    <mergeCell ref="D6:D8"/>
    <mergeCell ref="E6:E8"/>
    <mergeCell ref="F6:F8"/>
    <mergeCell ref="G6:G8"/>
    <mergeCell ref="H6:H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7"/>
  <sheetViews>
    <sheetView workbookViewId="0">
      <selection activeCell="A15" sqref="A15:G15"/>
    </sheetView>
  </sheetViews>
  <sheetFormatPr defaultRowHeight="15" x14ac:dyDescent="0.25"/>
  <cols>
    <col min="1" max="1" width="3.7109375" customWidth="1"/>
    <col min="2" max="2" width="12.140625" customWidth="1"/>
    <col min="3" max="3" width="13.42578125" customWidth="1"/>
    <col min="4" max="4" width="17.42578125" customWidth="1"/>
    <col min="5" max="5" width="16.42578125" customWidth="1"/>
    <col min="6" max="6" width="14.140625" customWidth="1"/>
    <col min="7" max="7" width="9.28515625" customWidth="1"/>
    <col min="8" max="8" width="7.5703125" customWidth="1"/>
    <col min="9" max="9" width="6.85546875" customWidth="1"/>
    <col min="10" max="10" width="7.7109375" customWidth="1"/>
    <col min="11" max="11" width="6.5703125" customWidth="1"/>
    <col min="12" max="12" width="7.85546875" customWidth="1"/>
    <col min="13" max="13" width="5.42578125" customWidth="1"/>
    <col min="14" max="14" width="7.140625" customWidth="1"/>
    <col min="15" max="16" width="7.28515625" customWidth="1"/>
    <col min="17" max="17" width="6.85546875" customWidth="1"/>
    <col min="18" max="18" width="5.85546875" customWidth="1"/>
    <col min="19" max="19" width="10.57031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99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E3" s="48" t="s">
        <v>119</v>
      </c>
      <c r="F3" s="48"/>
      <c r="G3" s="48"/>
      <c r="H3" s="48"/>
    </row>
    <row r="6" spans="1:19" ht="25.5" customHeight="1" x14ac:dyDescent="0.25">
      <c r="A6" s="44" t="s">
        <v>0</v>
      </c>
      <c r="B6" s="44" t="s">
        <v>1</v>
      </c>
      <c r="C6" s="49" t="s">
        <v>2</v>
      </c>
      <c r="D6" s="88" t="s">
        <v>3</v>
      </c>
      <c r="E6" s="77" t="s">
        <v>106</v>
      </c>
      <c r="F6" s="52" t="s">
        <v>113</v>
      </c>
      <c r="G6" s="91" t="s">
        <v>122</v>
      </c>
      <c r="H6" s="43" t="s">
        <v>7</v>
      </c>
      <c r="I6" s="46" t="s">
        <v>8</v>
      </c>
      <c r="J6" s="46"/>
      <c r="K6" s="46" t="s">
        <v>109</v>
      </c>
      <c r="L6" s="44"/>
      <c r="M6" s="46" t="s">
        <v>10</v>
      </c>
      <c r="N6" s="46"/>
      <c r="O6" s="43" t="s">
        <v>11</v>
      </c>
      <c r="P6" s="43"/>
      <c r="Q6" s="43"/>
      <c r="R6" s="43"/>
      <c r="S6" s="43" t="s">
        <v>12</v>
      </c>
    </row>
    <row r="7" spans="1:19" x14ac:dyDescent="0.25">
      <c r="A7" s="44"/>
      <c r="B7" s="44"/>
      <c r="C7" s="50"/>
      <c r="D7" s="89"/>
      <c r="E7" s="78"/>
      <c r="F7" s="53"/>
      <c r="G7" s="91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43"/>
    </row>
    <row r="8" spans="1:19" x14ac:dyDescent="0.25">
      <c r="A8" s="44"/>
      <c r="B8" s="44"/>
      <c r="C8" s="51"/>
      <c r="D8" s="90"/>
      <c r="E8" s="79"/>
      <c r="F8" s="54"/>
      <c r="G8" s="91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40" t="s">
        <v>13</v>
      </c>
      <c r="R8" s="40" t="s">
        <v>14</v>
      </c>
      <c r="S8" s="43"/>
    </row>
    <row r="9" spans="1:19" x14ac:dyDescent="0.25">
      <c r="A9" s="22">
        <v>1</v>
      </c>
      <c r="B9" s="22" t="s">
        <v>88</v>
      </c>
      <c r="C9" s="22" t="s">
        <v>23</v>
      </c>
      <c r="D9" s="22" t="s">
        <v>24</v>
      </c>
      <c r="E9" s="22" t="s">
        <v>89</v>
      </c>
      <c r="F9" s="22" t="s">
        <v>100</v>
      </c>
      <c r="G9" s="22" t="s">
        <v>26</v>
      </c>
      <c r="H9" s="26">
        <v>19000</v>
      </c>
      <c r="I9" s="22">
        <v>1</v>
      </c>
      <c r="J9" s="22">
        <f>H9*I9</f>
        <v>19000</v>
      </c>
      <c r="K9" s="22"/>
      <c r="L9" s="22"/>
      <c r="M9" s="22">
        <v>1</v>
      </c>
      <c r="N9" s="22">
        <f>J9</f>
        <v>19000</v>
      </c>
      <c r="O9" s="22"/>
      <c r="P9" s="22"/>
      <c r="Q9" s="22"/>
      <c r="R9" s="22"/>
      <c r="S9" s="22" t="s">
        <v>118</v>
      </c>
    </row>
    <row r="10" spans="1:19" x14ac:dyDescent="0.25">
      <c r="A10" s="22">
        <v>2</v>
      </c>
      <c r="B10" s="22" t="s">
        <v>18</v>
      </c>
      <c r="C10" s="22" t="s">
        <v>23</v>
      </c>
      <c r="D10" s="22" t="s">
        <v>24</v>
      </c>
      <c r="E10" s="22" t="s">
        <v>89</v>
      </c>
      <c r="F10" s="22" t="s">
        <v>100</v>
      </c>
      <c r="G10" s="22" t="s">
        <v>26</v>
      </c>
      <c r="H10" s="26">
        <v>2880</v>
      </c>
      <c r="I10" s="22">
        <v>1</v>
      </c>
      <c r="J10" s="22">
        <f>H10*I10</f>
        <v>2880</v>
      </c>
      <c r="K10" s="22"/>
      <c r="L10" s="22"/>
      <c r="M10" s="22">
        <v>1</v>
      </c>
      <c r="N10" s="22">
        <f>J10</f>
        <v>2880</v>
      </c>
      <c r="O10" s="22"/>
      <c r="P10" s="22"/>
      <c r="Q10" s="22"/>
      <c r="R10" s="22"/>
      <c r="S10" s="22"/>
    </row>
    <row r="11" spans="1:19" x14ac:dyDescent="0.25">
      <c r="A11" s="31" t="s">
        <v>27</v>
      </c>
      <c r="B11" s="22"/>
      <c r="C11" s="22"/>
      <c r="D11" s="22"/>
      <c r="E11" s="22"/>
      <c r="F11" s="22"/>
      <c r="G11" s="22"/>
      <c r="H11" s="22"/>
      <c r="I11" s="22"/>
      <c r="J11" s="31">
        <f>J9+J10</f>
        <v>21880</v>
      </c>
      <c r="K11" s="31"/>
      <c r="L11" s="31"/>
      <c r="M11" s="22"/>
      <c r="N11" s="31">
        <f>SUM(N9:N10)</f>
        <v>21880</v>
      </c>
      <c r="O11" s="22"/>
      <c r="P11" s="22"/>
      <c r="Q11" s="22"/>
      <c r="R11" s="22"/>
      <c r="S11" s="22"/>
    </row>
    <row r="15" spans="1:19" ht="18.75" x14ac:dyDescent="0.3">
      <c r="A15" s="59"/>
      <c r="B15" s="59"/>
      <c r="C15" s="39"/>
      <c r="D15" s="39"/>
      <c r="E15" s="39"/>
      <c r="F15" s="39"/>
    </row>
    <row r="16" spans="1:19" ht="18.75" x14ac:dyDescent="0.3">
      <c r="B16" s="38"/>
      <c r="C16" s="38"/>
      <c r="D16" s="38"/>
      <c r="E16" s="38"/>
      <c r="F16" s="38"/>
    </row>
    <row r="17" spans="3:6" ht="15.75" x14ac:dyDescent="0.25">
      <c r="C17" s="34"/>
      <c r="D17" s="35"/>
      <c r="E17" s="35"/>
      <c r="F17" s="34"/>
    </row>
  </sheetData>
  <mergeCells count="25">
    <mergeCell ref="C1:K1"/>
    <mergeCell ref="C2:K2"/>
    <mergeCell ref="E3:H3"/>
    <mergeCell ref="A6:A8"/>
    <mergeCell ref="B6:B8"/>
    <mergeCell ref="C6:C8"/>
    <mergeCell ref="D6:D8"/>
    <mergeCell ref="E6:E8"/>
    <mergeCell ref="F6:F8"/>
    <mergeCell ref="G6:G8"/>
    <mergeCell ref="H6:H8"/>
    <mergeCell ref="A15:B15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5"/>
  <sheetViews>
    <sheetView tabSelected="1" workbookViewId="0">
      <selection activeCell="K31" sqref="K31"/>
    </sheetView>
  </sheetViews>
  <sheetFormatPr defaultRowHeight="15" x14ac:dyDescent="0.25"/>
  <cols>
    <col min="1" max="1" width="4" customWidth="1"/>
    <col min="2" max="2" width="12.28515625" customWidth="1"/>
    <col min="3" max="3" width="12.42578125" customWidth="1"/>
    <col min="4" max="4" width="17.5703125" customWidth="1"/>
    <col min="5" max="5" width="14.85546875" customWidth="1"/>
    <col min="6" max="6" width="15" customWidth="1"/>
    <col min="9" max="9" width="7.7109375" customWidth="1"/>
    <col min="10" max="10" width="7.5703125" customWidth="1"/>
    <col min="11" max="11" width="7.140625" customWidth="1"/>
    <col min="12" max="13" width="6.7109375" customWidth="1"/>
    <col min="14" max="14" width="7.5703125" customWidth="1"/>
    <col min="15" max="15" width="6.140625" customWidth="1"/>
    <col min="16" max="16" width="7.85546875" customWidth="1"/>
    <col min="17" max="17" width="7.28515625" customWidth="1"/>
    <col min="18" max="18" width="6.7109375" customWidth="1"/>
  </cols>
  <sheetData>
    <row r="1" spans="1:19" ht="18.75" x14ac:dyDescent="0.3">
      <c r="D1" s="47" t="s">
        <v>123</v>
      </c>
      <c r="E1" s="47"/>
      <c r="F1" s="47"/>
      <c r="G1" s="47"/>
      <c r="H1" s="47"/>
      <c r="I1" s="47"/>
      <c r="J1" s="47"/>
      <c r="K1" s="47"/>
      <c r="L1" s="47"/>
    </row>
    <row r="2" spans="1:19" ht="18.75" x14ac:dyDescent="0.3">
      <c r="D2" s="48" t="s">
        <v>97</v>
      </c>
      <c r="E2" s="48"/>
      <c r="F2" s="48"/>
      <c r="G2" s="48"/>
      <c r="H2" s="48"/>
      <c r="I2" s="48"/>
      <c r="J2" s="48"/>
      <c r="K2" s="48"/>
      <c r="L2" s="48"/>
    </row>
    <row r="3" spans="1:19" ht="18.75" x14ac:dyDescent="0.3">
      <c r="F3" s="58" t="s">
        <v>90</v>
      </c>
      <c r="G3" s="58"/>
      <c r="H3" s="58"/>
      <c r="I3" s="58"/>
    </row>
    <row r="6" spans="1:19" ht="23.1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77" t="s">
        <v>108</v>
      </c>
      <c r="F6" s="52" t="s">
        <v>102</v>
      </c>
      <c r="G6" s="46" t="s">
        <v>6</v>
      </c>
      <c r="H6" s="43" t="s">
        <v>7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78"/>
      <c r="F7" s="53"/>
      <c r="G7" s="4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79"/>
      <c r="F8" s="54"/>
      <c r="G8" s="46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22">
        <v>1</v>
      </c>
      <c r="B9" s="22" t="s">
        <v>91</v>
      </c>
      <c r="C9" s="22" t="s">
        <v>94</v>
      </c>
      <c r="D9" s="22" t="s">
        <v>95</v>
      </c>
      <c r="E9" s="22" t="s">
        <v>96</v>
      </c>
      <c r="F9" s="22" t="s">
        <v>100</v>
      </c>
      <c r="G9" s="22" t="s">
        <v>26</v>
      </c>
      <c r="H9" s="26">
        <v>4800</v>
      </c>
      <c r="I9" s="22">
        <v>1</v>
      </c>
      <c r="J9" s="22">
        <f>H9*I9</f>
        <v>4800</v>
      </c>
      <c r="K9" s="22"/>
      <c r="L9" s="22"/>
      <c r="M9" s="22">
        <f>I9</f>
        <v>1</v>
      </c>
      <c r="N9" s="22">
        <f>J9</f>
        <v>4800</v>
      </c>
      <c r="O9" s="22"/>
      <c r="P9" s="22"/>
      <c r="Q9" s="22"/>
      <c r="R9" s="22"/>
      <c r="S9" s="22" t="s">
        <v>117</v>
      </c>
    </row>
    <row r="10" spans="1:19" x14ac:dyDescent="0.25">
      <c r="A10" s="22">
        <v>2</v>
      </c>
      <c r="B10" s="22" t="s">
        <v>92</v>
      </c>
      <c r="C10" s="22" t="s">
        <v>94</v>
      </c>
      <c r="D10" s="22" t="s">
        <v>95</v>
      </c>
      <c r="E10" s="22" t="s">
        <v>96</v>
      </c>
      <c r="F10" s="22" t="s">
        <v>100</v>
      </c>
      <c r="G10" s="22" t="s">
        <v>26</v>
      </c>
      <c r="H10" s="26">
        <v>6500</v>
      </c>
      <c r="I10" s="22">
        <v>1</v>
      </c>
      <c r="J10" s="22">
        <f t="shared" ref="J10:J11" si="0">H10*I10</f>
        <v>6500</v>
      </c>
      <c r="K10" s="22"/>
      <c r="L10" s="22"/>
      <c r="M10" s="22">
        <f t="shared" ref="M10:M11" si="1">I10</f>
        <v>1</v>
      </c>
      <c r="N10" s="22">
        <f t="shared" ref="N10:N11" si="2">J10</f>
        <v>6500</v>
      </c>
      <c r="O10" s="22"/>
      <c r="P10" s="22"/>
      <c r="Q10" s="22"/>
      <c r="R10" s="22"/>
      <c r="S10" s="22"/>
    </row>
    <row r="11" spans="1:19" x14ac:dyDescent="0.25">
      <c r="A11" s="22">
        <v>3</v>
      </c>
      <c r="B11" s="22" t="s">
        <v>93</v>
      </c>
      <c r="C11" s="22" t="s">
        <v>94</v>
      </c>
      <c r="D11" s="22" t="s">
        <v>95</v>
      </c>
      <c r="E11" s="22" t="s">
        <v>96</v>
      </c>
      <c r="F11" s="22" t="s">
        <v>100</v>
      </c>
      <c r="G11" s="22" t="s">
        <v>26</v>
      </c>
      <c r="H11" s="26">
        <v>2500</v>
      </c>
      <c r="I11" s="22">
        <v>1</v>
      </c>
      <c r="J11" s="22">
        <f t="shared" si="0"/>
        <v>2500</v>
      </c>
      <c r="K11" s="22"/>
      <c r="L11" s="22"/>
      <c r="M11" s="22">
        <f t="shared" si="1"/>
        <v>1</v>
      </c>
      <c r="N11" s="22">
        <f t="shared" si="2"/>
        <v>2500</v>
      </c>
      <c r="O11" s="22"/>
      <c r="P11" s="22"/>
      <c r="Q11" s="22"/>
      <c r="R11" s="22"/>
      <c r="S11" s="22"/>
    </row>
    <row r="12" spans="1:19" x14ac:dyDescent="0.25">
      <c r="A12" s="31" t="s">
        <v>27</v>
      </c>
      <c r="B12" s="22"/>
      <c r="C12" s="22"/>
      <c r="D12" s="22"/>
      <c r="E12" s="22"/>
      <c r="F12" s="22"/>
      <c r="G12" s="22"/>
      <c r="H12" s="22"/>
      <c r="I12" s="22"/>
      <c r="J12" s="31">
        <f>J9+J10+J11</f>
        <v>13800</v>
      </c>
      <c r="K12" s="31"/>
      <c r="L12" s="31">
        <f t="shared" ref="L12" si="3">L9+L10+L11</f>
        <v>0</v>
      </c>
      <c r="M12" s="22"/>
      <c r="N12" s="31">
        <f>SUM(N9:N11)</f>
        <v>13800</v>
      </c>
      <c r="O12" s="22"/>
      <c r="P12" s="22"/>
      <c r="Q12" s="22"/>
      <c r="R12" s="22"/>
      <c r="S12" s="22"/>
    </row>
    <row r="16" spans="1:19" ht="18.75" x14ac:dyDescent="0.3">
      <c r="A16" s="59"/>
      <c r="B16" s="59"/>
      <c r="C16" s="39"/>
      <c r="D16" s="39"/>
      <c r="E16" s="39"/>
      <c r="F16" s="39"/>
    </row>
    <row r="17" spans="3:15" ht="15.75" x14ac:dyDescent="0.25">
      <c r="C17" s="34"/>
      <c r="D17" s="35"/>
      <c r="E17" s="35"/>
    </row>
    <row r="25" spans="3:15" ht="15.75" x14ac:dyDescent="0.25">
      <c r="M25" s="34"/>
      <c r="N25" s="35"/>
      <c r="O25" s="35"/>
    </row>
  </sheetData>
  <mergeCells count="25">
    <mergeCell ref="K6:L6"/>
    <mergeCell ref="M6:N6"/>
    <mergeCell ref="O6:R6"/>
    <mergeCell ref="A6:A8"/>
    <mergeCell ref="B6:B8"/>
    <mergeCell ref="C6:C8"/>
    <mergeCell ref="D6:D8"/>
    <mergeCell ref="E6:E8"/>
    <mergeCell ref="F6:F8"/>
    <mergeCell ref="A16:B16"/>
    <mergeCell ref="D1:L1"/>
    <mergeCell ref="D2:L2"/>
    <mergeCell ref="F3:I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G6:G8"/>
    <mergeCell ref="H6:H8"/>
    <mergeCell ref="I6:J6"/>
  </mergeCells>
  <pageMargins left="0.7" right="0.7" top="0.75" bottom="0.75" header="0.3" footer="0.3"/>
  <pageSetup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workbookViewId="0">
      <selection activeCell="A22" sqref="A22:I23"/>
    </sheetView>
  </sheetViews>
  <sheetFormatPr defaultRowHeight="15" x14ac:dyDescent="0.25"/>
  <cols>
    <col min="1" max="1" width="4.85546875" customWidth="1"/>
    <col min="2" max="2" width="15.5703125" customWidth="1"/>
    <col min="3" max="3" width="17.42578125" customWidth="1"/>
    <col min="4" max="4" width="12.85546875" customWidth="1"/>
    <col min="5" max="5" width="14.140625" customWidth="1"/>
    <col min="6" max="6" width="10.85546875" customWidth="1"/>
    <col min="9" max="9" width="10.85546875" customWidth="1"/>
    <col min="11" max="11" width="8.42578125" customWidth="1"/>
    <col min="16" max="16" width="7" customWidth="1"/>
    <col min="18" max="18" width="4.8554687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98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F3" s="58" t="s">
        <v>28</v>
      </c>
      <c r="G3" s="59"/>
      <c r="H3" s="59"/>
    </row>
    <row r="4" spans="1:19" ht="2.4500000000000002" customHeight="1" x14ac:dyDescent="0.25"/>
    <row r="5" spans="1:19" ht="23.45" customHeight="1" x14ac:dyDescent="0.25">
      <c r="A5" s="44" t="s">
        <v>0</v>
      </c>
      <c r="B5" s="44" t="s">
        <v>1</v>
      </c>
      <c r="C5" s="49" t="s">
        <v>2</v>
      </c>
      <c r="D5" s="60" t="s">
        <v>3</v>
      </c>
      <c r="E5" s="63" t="s">
        <v>4</v>
      </c>
      <c r="F5" s="52" t="s">
        <v>5</v>
      </c>
      <c r="G5" s="66" t="s">
        <v>6</v>
      </c>
      <c r="H5" s="43" t="s">
        <v>7</v>
      </c>
      <c r="I5" s="46" t="s">
        <v>8</v>
      </c>
      <c r="J5" s="46"/>
      <c r="K5" s="44" t="s">
        <v>9</v>
      </c>
      <c r="L5" s="44"/>
      <c r="M5" s="46" t="s">
        <v>10</v>
      </c>
      <c r="N5" s="46"/>
      <c r="O5" s="43" t="s">
        <v>11</v>
      </c>
      <c r="P5" s="43"/>
      <c r="Q5" s="43"/>
      <c r="R5" s="43"/>
      <c r="S5" s="43" t="s">
        <v>12</v>
      </c>
    </row>
    <row r="6" spans="1:19" x14ac:dyDescent="0.25">
      <c r="A6" s="44"/>
      <c r="B6" s="44"/>
      <c r="C6" s="50"/>
      <c r="D6" s="61"/>
      <c r="E6" s="64"/>
      <c r="F6" s="53"/>
      <c r="G6" s="66"/>
      <c r="H6" s="43"/>
      <c r="I6" s="44" t="s">
        <v>13</v>
      </c>
      <c r="J6" s="44" t="s">
        <v>14</v>
      </c>
      <c r="K6" s="45" t="s">
        <v>13</v>
      </c>
      <c r="L6" s="44" t="s">
        <v>14</v>
      </c>
      <c r="M6" s="45" t="s">
        <v>13</v>
      </c>
      <c r="N6" s="44" t="s">
        <v>14</v>
      </c>
      <c r="O6" s="46" t="s">
        <v>15</v>
      </c>
      <c r="P6" s="46" t="s">
        <v>16</v>
      </c>
      <c r="Q6" s="46" t="s">
        <v>16</v>
      </c>
      <c r="R6" s="46"/>
      <c r="S6" s="43"/>
    </row>
    <row r="7" spans="1:19" x14ac:dyDescent="0.25">
      <c r="A7" s="44"/>
      <c r="B7" s="44"/>
      <c r="C7" s="51"/>
      <c r="D7" s="62"/>
      <c r="E7" s="65"/>
      <c r="F7" s="54"/>
      <c r="G7" s="66"/>
      <c r="H7" s="43"/>
      <c r="I7" s="44"/>
      <c r="J7" s="44"/>
      <c r="K7" s="45"/>
      <c r="L7" s="44"/>
      <c r="M7" s="45"/>
      <c r="N7" s="57"/>
      <c r="O7" s="1" t="s">
        <v>13</v>
      </c>
      <c r="P7" s="30" t="s">
        <v>14</v>
      </c>
      <c r="Q7" s="1" t="s">
        <v>13</v>
      </c>
      <c r="R7" s="3" t="s">
        <v>14</v>
      </c>
      <c r="S7" s="43"/>
    </row>
    <row r="8" spans="1:19" x14ac:dyDescent="0.25">
      <c r="A8" s="4">
        <v>1</v>
      </c>
      <c r="B8" s="14" t="s">
        <v>29</v>
      </c>
      <c r="C8" s="14" t="s">
        <v>23</v>
      </c>
      <c r="D8" s="7" t="s">
        <v>24</v>
      </c>
      <c r="E8" s="5" t="s">
        <v>36</v>
      </c>
      <c r="F8" s="14" t="s">
        <v>100</v>
      </c>
      <c r="G8" s="14" t="s">
        <v>26</v>
      </c>
      <c r="H8" s="6">
        <v>18000</v>
      </c>
      <c r="I8" s="4">
        <v>1</v>
      </c>
      <c r="J8" s="14">
        <f>H8*I8</f>
        <v>18000</v>
      </c>
      <c r="K8" s="14">
        <v>1</v>
      </c>
      <c r="L8" s="5">
        <f>H8*I8</f>
        <v>18000</v>
      </c>
      <c r="M8" s="14"/>
      <c r="N8" s="5"/>
      <c r="O8" s="14"/>
      <c r="P8" s="5"/>
      <c r="Q8" s="14"/>
      <c r="R8" s="7"/>
      <c r="S8" s="7"/>
    </row>
    <row r="9" spans="1:19" x14ac:dyDescent="0.25">
      <c r="A9" s="4">
        <v>2</v>
      </c>
      <c r="B9" s="14" t="s">
        <v>18</v>
      </c>
      <c r="C9" s="14" t="s">
        <v>23</v>
      </c>
      <c r="D9" s="7" t="s">
        <v>24</v>
      </c>
      <c r="E9" s="5" t="s">
        <v>36</v>
      </c>
      <c r="F9" s="14" t="s">
        <v>100</v>
      </c>
      <c r="G9" s="14" t="s">
        <v>26</v>
      </c>
      <c r="H9" s="6">
        <v>2880</v>
      </c>
      <c r="I9" s="4">
        <v>1</v>
      </c>
      <c r="J9" s="14">
        <f t="shared" ref="J9:J16" si="0">H9*I9</f>
        <v>2880</v>
      </c>
      <c r="K9" s="14">
        <v>1</v>
      </c>
      <c r="L9" s="5">
        <f t="shared" ref="L9:L16" si="1">H9*I9</f>
        <v>2880</v>
      </c>
      <c r="M9" s="14"/>
      <c r="N9" s="5"/>
      <c r="O9" s="14"/>
      <c r="P9" s="5"/>
      <c r="Q9" s="14"/>
      <c r="R9" s="7"/>
      <c r="S9" s="7"/>
    </row>
    <row r="10" spans="1:19" x14ac:dyDescent="0.25">
      <c r="A10" s="4">
        <v>3</v>
      </c>
      <c r="B10" s="14" t="s">
        <v>30</v>
      </c>
      <c r="C10" s="14" t="s">
        <v>23</v>
      </c>
      <c r="D10" s="7" t="s">
        <v>24</v>
      </c>
      <c r="E10" s="5" t="s">
        <v>36</v>
      </c>
      <c r="F10" s="14" t="s">
        <v>100</v>
      </c>
      <c r="G10" s="14" t="s">
        <v>26</v>
      </c>
      <c r="H10" s="6">
        <v>20000</v>
      </c>
      <c r="I10" s="4">
        <v>1</v>
      </c>
      <c r="J10" s="14">
        <f t="shared" si="0"/>
        <v>20000</v>
      </c>
      <c r="K10" s="14">
        <v>1</v>
      </c>
      <c r="L10" s="5">
        <f t="shared" si="1"/>
        <v>20000</v>
      </c>
      <c r="M10" s="14"/>
      <c r="N10" s="5"/>
      <c r="O10" s="14"/>
      <c r="P10" s="5"/>
      <c r="Q10" s="14"/>
      <c r="R10" s="7"/>
      <c r="S10" s="7"/>
    </row>
    <row r="11" spans="1:19" x14ac:dyDescent="0.25">
      <c r="A11" s="24">
        <v>4</v>
      </c>
      <c r="B11" s="22" t="s">
        <v>31</v>
      </c>
      <c r="C11" s="22" t="s">
        <v>35</v>
      </c>
      <c r="D11" s="20" t="s">
        <v>24</v>
      </c>
      <c r="E11" s="25" t="s">
        <v>36</v>
      </c>
      <c r="F11" s="14" t="s">
        <v>100</v>
      </c>
      <c r="G11" s="22" t="s">
        <v>26</v>
      </c>
      <c r="H11" s="23">
        <v>203040</v>
      </c>
      <c r="I11" s="24">
        <v>3</v>
      </c>
      <c r="J11" s="22">
        <f t="shared" si="0"/>
        <v>609120</v>
      </c>
      <c r="K11" s="22">
        <v>3</v>
      </c>
      <c r="L11" s="25">
        <f t="shared" si="1"/>
        <v>609120</v>
      </c>
      <c r="M11" s="22"/>
      <c r="N11" s="25"/>
      <c r="O11" s="22"/>
      <c r="P11" s="25"/>
      <c r="Q11" s="22"/>
      <c r="R11" s="20"/>
      <c r="S11" s="20"/>
    </row>
    <row r="12" spans="1:19" x14ac:dyDescent="0.25">
      <c r="A12" s="18">
        <v>5</v>
      </c>
      <c r="B12" s="17" t="s">
        <v>32</v>
      </c>
      <c r="C12" s="17" t="s">
        <v>35</v>
      </c>
      <c r="D12" s="13" t="s">
        <v>24</v>
      </c>
      <c r="E12" s="11" t="s">
        <v>36</v>
      </c>
      <c r="F12" s="14" t="s">
        <v>100</v>
      </c>
      <c r="G12" s="17" t="s">
        <v>26</v>
      </c>
      <c r="H12" s="21">
        <v>54000</v>
      </c>
      <c r="I12" s="18">
        <v>2</v>
      </c>
      <c r="J12" s="17">
        <f t="shared" si="0"/>
        <v>108000</v>
      </c>
      <c r="K12" s="17">
        <v>2</v>
      </c>
      <c r="L12" s="11">
        <f t="shared" si="1"/>
        <v>108000</v>
      </c>
      <c r="M12" s="17"/>
      <c r="N12" s="11"/>
      <c r="O12" s="17"/>
      <c r="P12" s="11"/>
      <c r="Q12" s="17"/>
      <c r="R12" s="13"/>
      <c r="S12" s="13"/>
    </row>
    <row r="13" spans="1:19" x14ac:dyDescent="0.25">
      <c r="A13" s="18">
        <v>6</v>
      </c>
      <c r="B13" s="17" t="s">
        <v>33</v>
      </c>
      <c r="C13" s="17" t="s">
        <v>23</v>
      </c>
      <c r="D13" s="13" t="s">
        <v>24</v>
      </c>
      <c r="E13" s="11" t="s">
        <v>36</v>
      </c>
      <c r="F13" s="14" t="s">
        <v>100</v>
      </c>
      <c r="G13" s="17" t="s">
        <v>26</v>
      </c>
      <c r="H13" s="21">
        <v>3600</v>
      </c>
      <c r="I13" s="18">
        <v>4</v>
      </c>
      <c r="J13" s="17">
        <f t="shared" si="0"/>
        <v>14400</v>
      </c>
      <c r="K13" s="17">
        <v>4</v>
      </c>
      <c r="L13" s="11">
        <f t="shared" si="1"/>
        <v>14400</v>
      </c>
      <c r="M13" s="17"/>
      <c r="N13" s="11"/>
      <c r="O13" s="17"/>
      <c r="P13" s="11"/>
      <c r="Q13" s="17"/>
      <c r="R13" s="13"/>
      <c r="S13" s="13"/>
    </row>
    <row r="14" spans="1:19" x14ac:dyDescent="0.25">
      <c r="A14" s="4">
        <v>7</v>
      </c>
      <c r="B14" s="14" t="s">
        <v>22</v>
      </c>
      <c r="C14" s="14" t="s">
        <v>23</v>
      </c>
      <c r="D14" s="7" t="s">
        <v>24</v>
      </c>
      <c r="E14" s="5" t="s">
        <v>36</v>
      </c>
      <c r="F14" s="14" t="s">
        <v>100</v>
      </c>
      <c r="G14" s="14" t="s">
        <v>26</v>
      </c>
      <c r="H14" s="6">
        <v>500</v>
      </c>
      <c r="I14" s="4">
        <v>1</v>
      </c>
      <c r="J14" s="14">
        <f t="shared" si="0"/>
        <v>500</v>
      </c>
      <c r="K14" s="14">
        <v>1</v>
      </c>
      <c r="L14" s="5">
        <f t="shared" si="1"/>
        <v>500</v>
      </c>
      <c r="M14" s="14"/>
      <c r="N14" s="5"/>
      <c r="O14" s="14"/>
      <c r="P14" s="5"/>
      <c r="Q14" s="14"/>
      <c r="R14" s="7"/>
      <c r="S14" s="22"/>
    </row>
    <row r="15" spans="1:19" x14ac:dyDescent="0.25">
      <c r="A15" s="24">
        <v>8</v>
      </c>
      <c r="B15" s="22" t="s">
        <v>34</v>
      </c>
      <c r="C15" s="22" t="s">
        <v>35</v>
      </c>
      <c r="D15" s="20" t="s">
        <v>24</v>
      </c>
      <c r="E15" s="25" t="s">
        <v>36</v>
      </c>
      <c r="F15" s="14" t="s">
        <v>100</v>
      </c>
      <c r="G15" s="22" t="s">
        <v>26</v>
      </c>
      <c r="H15" s="23">
        <v>5400</v>
      </c>
      <c r="I15" s="24">
        <v>2</v>
      </c>
      <c r="J15" s="22">
        <f t="shared" si="0"/>
        <v>10800</v>
      </c>
      <c r="K15" s="22">
        <v>2</v>
      </c>
      <c r="L15" s="25">
        <f t="shared" si="1"/>
        <v>10800</v>
      </c>
      <c r="M15" s="22"/>
      <c r="N15" s="25"/>
      <c r="O15" s="22"/>
      <c r="P15" s="25"/>
      <c r="Q15" s="22"/>
      <c r="R15" s="20"/>
      <c r="S15" s="13"/>
    </row>
    <row r="16" spans="1:19" x14ac:dyDescent="0.25">
      <c r="A16" s="18">
        <v>9</v>
      </c>
      <c r="B16" s="17" t="s">
        <v>55</v>
      </c>
      <c r="C16" s="17" t="s">
        <v>23</v>
      </c>
      <c r="D16" s="13" t="s">
        <v>24</v>
      </c>
      <c r="E16" s="11" t="s">
        <v>36</v>
      </c>
      <c r="F16" s="14" t="s">
        <v>100</v>
      </c>
      <c r="G16" s="17" t="s">
        <v>26</v>
      </c>
      <c r="H16" s="21">
        <v>4000</v>
      </c>
      <c r="I16" s="18">
        <v>1</v>
      </c>
      <c r="J16" s="17">
        <f t="shared" si="0"/>
        <v>4000</v>
      </c>
      <c r="K16" s="17">
        <v>1</v>
      </c>
      <c r="L16" s="11">
        <f t="shared" si="1"/>
        <v>4000</v>
      </c>
      <c r="M16" s="17"/>
      <c r="N16" s="11"/>
      <c r="O16" s="17"/>
      <c r="P16" s="11"/>
      <c r="Q16" s="17"/>
      <c r="R16" s="13"/>
      <c r="S16" s="13"/>
    </row>
    <row r="17" spans="1:19" x14ac:dyDescent="0.25">
      <c r="A17" s="10" t="s">
        <v>27</v>
      </c>
      <c r="B17" s="17"/>
      <c r="C17" s="17"/>
      <c r="D17" s="13"/>
      <c r="E17" s="11"/>
      <c r="F17" s="17"/>
      <c r="G17" s="17"/>
      <c r="H17" s="11"/>
      <c r="I17" s="18"/>
      <c r="J17" s="16">
        <f>J8+J9+J10+J11+J12+J13+J14+J15</f>
        <v>783700</v>
      </c>
      <c r="K17" s="16"/>
      <c r="L17" s="12">
        <f t="shared" ref="L17" si="2">L8+L9+L10+L11+L12+L13+L14+L15</f>
        <v>783700</v>
      </c>
      <c r="M17" s="17"/>
      <c r="N17" s="11"/>
      <c r="O17" s="17"/>
      <c r="P17" s="11"/>
      <c r="Q17" s="17"/>
      <c r="R17" s="13"/>
      <c r="S17" s="13"/>
    </row>
    <row r="22" spans="1:19" ht="15.75" x14ac:dyDescent="0.25">
      <c r="B22" s="34"/>
      <c r="C22" s="34"/>
      <c r="D22" s="34"/>
      <c r="E22" s="34"/>
      <c r="F22" s="34"/>
    </row>
  </sheetData>
  <mergeCells count="24">
    <mergeCell ref="C1:K1"/>
    <mergeCell ref="C2:K2"/>
    <mergeCell ref="F3:H3"/>
    <mergeCell ref="A5:A7"/>
    <mergeCell ref="B5:B7"/>
    <mergeCell ref="C5:C7"/>
    <mergeCell ref="D5:D7"/>
    <mergeCell ref="E5:E7"/>
    <mergeCell ref="F5:F7"/>
    <mergeCell ref="G5:G7"/>
    <mergeCell ref="H5:H7"/>
    <mergeCell ref="S5:S7"/>
    <mergeCell ref="I6:I7"/>
    <mergeCell ref="J6:J7"/>
    <mergeCell ref="K6:K7"/>
    <mergeCell ref="L6:L7"/>
    <mergeCell ref="M6:M7"/>
    <mergeCell ref="N6:N7"/>
    <mergeCell ref="O6:P6"/>
    <mergeCell ref="Q6:R6"/>
    <mergeCell ref="I5:J5"/>
    <mergeCell ref="K5:L5"/>
    <mergeCell ref="M5:N5"/>
    <mergeCell ref="O5:R5"/>
  </mergeCells>
  <pageMargins left="0.7" right="0.7" top="0.75" bottom="0.75" header="0.3" footer="0.3"/>
  <pageSetup scale="6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workbookViewId="0">
      <selection activeCell="B23" sqref="B22:J23"/>
    </sheetView>
  </sheetViews>
  <sheetFormatPr defaultRowHeight="15" x14ac:dyDescent="0.25"/>
  <cols>
    <col min="1" max="1" width="4" customWidth="1"/>
    <col min="2" max="2" width="15.42578125" customWidth="1"/>
    <col min="3" max="3" width="17.140625" customWidth="1"/>
    <col min="4" max="4" width="15.28515625" customWidth="1"/>
    <col min="5" max="5" width="14.7109375" customWidth="1"/>
    <col min="6" max="6" width="14.28515625" customWidth="1"/>
    <col min="7" max="7" width="8" customWidth="1"/>
    <col min="8" max="8" width="7.28515625" customWidth="1"/>
    <col min="9" max="9" width="6.28515625" customWidth="1"/>
    <col min="11" max="11" width="7.42578125" customWidth="1"/>
    <col min="13" max="13" width="6.42578125" customWidth="1"/>
    <col min="14" max="14" width="6.7109375" customWidth="1"/>
    <col min="15" max="15" width="5.85546875" customWidth="1"/>
    <col min="16" max="17" width="6.42578125" customWidth="1"/>
    <col min="18" max="18" width="6.8554687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.75" x14ac:dyDescent="0.3">
      <c r="C2" s="48" t="s">
        <v>99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9" ht="18.75" x14ac:dyDescent="0.3">
      <c r="F3" s="37" t="s">
        <v>37</v>
      </c>
      <c r="G3" s="38"/>
      <c r="H3" s="38"/>
    </row>
    <row r="6" spans="1:19" ht="25.5" customHeight="1" x14ac:dyDescent="0.25">
      <c r="A6" s="44" t="s">
        <v>0</v>
      </c>
      <c r="B6" s="44" t="s">
        <v>1</v>
      </c>
      <c r="C6" s="49" t="s">
        <v>2</v>
      </c>
      <c r="D6" s="68" t="s">
        <v>3</v>
      </c>
      <c r="E6" s="52" t="s">
        <v>4</v>
      </c>
      <c r="F6" s="52" t="s">
        <v>5</v>
      </c>
      <c r="G6" s="66" t="s">
        <v>6</v>
      </c>
      <c r="H6" s="43" t="s">
        <v>101</v>
      </c>
      <c r="I6" s="46" t="s">
        <v>8</v>
      </c>
      <c r="J6" s="46"/>
      <c r="K6" s="44" t="s">
        <v>9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9"/>
      <c r="E7" s="53"/>
      <c r="F7" s="53"/>
      <c r="G7" s="6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5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70"/>
      <c r="E8" s="54"/>
      <c r="F8" s="54"/>
      <c r="G8" s="66"/>
      <c r="H8" s="43"/>
      <c r="I8" s="44"/>
      <c r="J8" s="44"/>
      <c r="K8" s="45"/>
      <c r="L8" s="44"/>
      <c r="M8" s="45"/>
      <c r="N8" s="45"/>
      <c r="O8" s="1" t="s">
        <v>13</v>
      </c>
      <c r="P8" s="3" t="s">
        <v>14</v>
      </c>
      <c r="Q8" s="1" t="s">
        <v>13</v>
      </c>
      <c r="R8" s="1" t="s">
        <v>14</v>
      </c>
      <c r="S8" s="67"/>
    </row>
    <row r="9" spans="1:19" x14ac:dyDescent="0.25">
      <c r="A9" s="8">
        <v>1</v>
      </c>
      <c r="B9" s="4" t="s">
        <v>38</v>
      </c>
      <c r="C9" s="14" t="s">
        <v>23</v>
      </c>
      <c r="D9" t="s">
        <v>24</v>
      </c>
      <c r="E9" s="14" t="s">
        <v>47</v>
      </c>
      <c r="F9" s="14" t="s">
        <v>100</v>
      </c>
      <c r="G9" s="14" t="s">
        <v>26</v>
      </c>
      <c r="H9" s="27">
        <v>48000</v>
      </c>
      <c r="I9" s="7">
        <v>1</v>
      </c>
      <c r="J9" s="14">
        <f>H9*I9</f>
        <v>48000</v>
      </c>
      <c r="K9" s="7">
        <v>1</v>
      </c>
      <c r="L9">
        <f>K9*H9</f>
        <v>48000</v>
      </c>
      <c r="M9" s="14"/>
      <c r="N9" s="7"/>
      <c r="O9" s="9"/>
      <c r="Q9" s="14"/>
      <c r="R9" s="14"/>
      <c r="S9" s="14"/>
    </row>
    <row r="10" spans="1:19" x14ac:dyDescent="0.25">
      <c r="A10" s="4">
        <v>2</v>
      </c>
      <c r="B10" s="4" t="s">
        <v>39</v>
      </c>
      <c r="C10" s="14" t="s">
        <v>23</v>
      </c>
      <c r="D10" s="4" t="s">
        <v>24</v>
      </c>
      <c r="E10" s="14" t="s">
        <v>47</v>
      </c>
      <c r="F10" s="14" t="s">
        <v>100</v>
      </c>
      <c r="G10" s="14" t="s">
        <v>26</v>
      </c>
      <c r="H10" s="27">
        <v>19200</v>
      </c>
      <c r="I10" s="7">
        <v>1</v>
      </c>
      <c r="J10" s="14">
        <f t="shared" ref="J10:J17" si="0">H10*I10</f>
        <v>19200</v>
      </c>
      <c r="K10" s="7">
        <v>1</v>
      </c>
      <c r="L10" s="5">
        <f t="shared" ref="L10:L17" si="1">K10*H10</f>
        <v>19200</v>
      </c>
      <c r="M10" s="14"/>
      <c r="N10" s="7"/>
      <c r="O10" s="7"/>
      <c r="P10" s="5"/>
      <c r="Q10" s="14"/>
      <c r="R10" s="14"/>
      <c r="S10" s="14"/>
    </row>
    <row r="11" spans="1:19" x14ac:dyDescent="0.25">
      <c r="A11" s="4">
        <v>3</v>
      </c>
      <c r="B11" s="4" t="s">
        <v>40</v>
      </c>
      <c r="C11" s="14" t="s">
        <v>23</v>
      </c>
      <c r="D11" s="4" t="s">
        <v>24</v>
      </c>
      <c r="E11" s="14" t="s">
        <v>47</v>
      </c>
      <c r="F11" s="14" t="s">
        <v>100</v>
      </c>
      <c r="G11" s="14" t="s">
        <v>26</v>
      </c>
      <c r="H11" s="27">
        <v>3600</v>
      </c>
      <c r="I11" s="7">
        <v>1</v>
      </c>
      <c r="J11" s="14">
        <f t="shared" si="0"/>
        <v>3600</v>
      </c>
      <c r="K11" s="7">
        <v>1</v>
      </c>
      <c r="L11" s="5">
        <f t="shared" si="1"/>
        <v>3600</v>
      </c>
      <c r="M11" s="14"/>
      <c r="N11" s="7"/>
      <c r="O11" s="7"/>
      <c r="P11" s="5"/>
      <c r="Q11" s="14"/>
      <c r="R11" s="14"/>
      <c r="S11" s="14"/>
    </row>
    <row r="12" spans="1:19" x14ac:dyDescent="0.25">
      <c r="A12" s="24">
        <v>4</v>
      </c>
      <c r="B12" s="24" t="s">
        <v>41</v>
      </c>
      <c r="C12" s="22" t="s">
        <v>23</v>
      </c>
      <c r="D12" s="24" t="s">
        <v>24</v>
      </c>
      <c r="E12" s="22" t="s">
        <v>47</v>
      </c>
      <c r="F12" s="22" t="s">
        <v>100</v>
      </c>
      <c r="G12" s="20" t="s">
        <v>26</v>
      </c>
      <c r="H12" s="26">
        <v>2000</v>
      </c>
      <c r="I12" s="20">
        <v>1</v>
      </c>
      <c r="J12" s="22">
        <f t="shared" si="0"/>
        <v>2000</v>
      </c>
      <c r="K12" s="20">
        <v>1</v>
      </c>
      <c r="L12" s="25">
        <f t="shared" si="1"/>
        <v>2000</v>
      </c>
      <c r="M12" s="22"/>
      <c r="N12" s="20"/>
      <c r="O12" s="20"/>
      <c r="P12" s="25"/>
      <c r="Q12" s="22"/>
      <c r="R12" s="14"/>
      <c r="S12" s="14"/>
    </row>
    <row r="13" spans="1:19" x14ac:dyDescent="0.25">
      <c r="A13" s="8">
        <v>5</v>
      </c>
      <c r="B13" s="8" t="s">
        <v>42</v>
      </c>
      <c r="C13" s="15" t="s">
        <v>23</v>
      </c>
      <c r="D13" s="8" t="s">
        <v>24</v>
      </c>
      <c r="E13" s="15" t="s">
        <v>47</v>
      </c>
      <c r="F13" s="15" t="s">
        <v>100</v>
      </c>
      <c r="G13" s="9" t="s">
        <v>26</v>
      </c>
      <c r="H13" s="28">
        <v>2880</v>
      </c>
      <c r="I13" s="9">
        <v>1</v>
      </c>
      <c r="J13" s="15">
        <f t="shared" si="0"/>
        <v>2880</v>
      </c>
      <c r="K13" s="9">
        <v>1</v>
      </c>
      <c r="L13">
        <f t="shared" si="1"/>
        <v>2880</v>
      </c>
      <c r="M13" s="15"/>
      <c r="N13" s="9"/>
      <c r="O13" s="9"/>
      <c r="Q13" s="15"/>
      <c r="R13" s="22"/>
      <c r="S13" s="22"/>
    </row>
    <row r="14" spans="1:19" x14ac:dyDescent="0.25">
      <c r="A14" s="24">
        <v>6</v>
      </c>
      <c r="B14" s="24" t="s">
        <v>43</v>
      </c>
      <c r="C14" s="22" t="s">
        <v>23</v>
      </c>
      <c r="D14" s="24" t="s">
        <v>24</v>
      </c>
      <c r="E14" s="22" t="s">
        <v>47</v>
      </c>
      <c r="F14" s="22" t="s">
        <v>100</v>
      </c>
      <c r="G14" s="20" t="s">
        <v>26</v>
      </c>
      <c r="H14" s="26">
        <v>115000</v>
      </c>
      <c r="I14" s="20">
        <v>1</v>
      </c>
      <c r="J14" s="22">
        <f t="shared" si="0"/>
        <v>115000</v>
      </c>
      <c r="K14" s="20">
        <v>1</v>
      </c>
      <c r="L14" s="25">
        <f t="shared" si="1"/>
        <v>115000</v>
      </c>
      <c r="M14" s="22"/>
      <c r="N14" s="20"/>
      <c r="O14" s="20"/>
      <c r="P14" s="25"/>
      <c r="Q14" s="22"/>
      <c r="R14" s="22"/>
      <c r="S14" s="22"/>
    </row>
    <row r="15" spans="1:19" x14ac:dyDescent="0.25">
      <c r="A15" s="18">
        <v>7</v>
      </c>
      <c r="B15" s="18" t="s">
        <v>44</v>
      </c>
      <c r="C15" s="17" t="s">
        <v>35</v>
      </c>
      <c r="D15" s="18" t="s">
        <v>24</v>
      </c>
      <c r="E15" s="17" t="s">
        <v>47</v>
      </c>
      <c r="F15" s="17" t="s">
        <v>100</v>
      </c>
      <c r="G15" s="13" t="s">
        <v>26</v>
      </c>
      <c r="H15" s="29">
        <v>13000</v>
      </c>
      <c r="I15" s="13">
        <v>1</v>
      </c>
      <c r="J15" s="17">
        <f t="shared" si="0"/>
        <v>13000</v>
      </c>
      <c r="K15" s="13">
        <v>1</v>
      </c>
      <c r="L15" s="11">
        <f t="shared" si="1"/>
        <v>13000</v>
      </c>
      <c r="M15" s="17"/>
      <c r="N15" s="13"/>
      <c r="O15" s="13"/>
      <c r="P15" s="11"/>
      <c r="Q15" s="17"/>
      <c r="R15" s="17"/>
      <c r="S15" s="17"/>
    </row>
    <row r="16" spans="1:19" x14ac:dyDescent="0.25">
      <c r="A16" s="18">
        <v>8</v>
      </c>
      <c r="B16" s="18" t="s">
        <v>45</v>
      </c>
      <c r="C16" s="17" t="s">
        <v>23</v>
      </c>
      <c r="D16" s="18" t="s">
        <v>24</v>
      </c>
      <c r="E16" s="17" t="s">
        <v>47</v>
      </c>
      <c r="F16" s="17" t="s">
        <v>100</v>
      </c>
      <c r="G16" s="13" t="s">
        <v>26</v>
      </c>
      <c r="H16" s="29">
        <v>2500</v>
      </c>
      <c r="I16" s="13">
        <v>1</v>
      </c>
      <c r="J16" s="17">
        <f t="shared" si="0"/>
        <v>2500</v>
      </c>
      <c r="K16" s="13">
        <v>1</v>
      </c>
      <c r="L16" s="11">
        <f t="shared" si="1"/>
        <v>2500</v>
      </c>
      <c r="M16" s="17"/>
      <c r="N16" s="13"/>
      <c r="O16" s="13"/>
      <c r="P16" s="11"/>
      <c r="Q16" s="17"/>
      <c r="R16" s="17"/>
      <c r="S16" s="17"/>
    </row>
    <row r="17" spans="1:19" x14ac:dyDescent="0.25">
      <c r="A17" s="18">
        <v>9</v>
      </c>
      <c r="B17" s="18" t="s">
        <v>46</v>
      </c>
      <c r="C17" s="17" t="s">
        <v>23</v>
      </c>
      <c r="D17" s="18" t="s">
        <v>24</v>
      </c>
      <c r="E17" s="17" t="s">
        <v>47</v>
      </c>
      <c r="F17" s="17" t="s">
        <v>100</v>
      </c>
      <c r="G17" s="13" t="s">
        <v>26</v>
      </c>
      <c r="H17" s="29">
        <v>500</v>
      </c>
      <c r="I17" s="13">
        <v>1</v>
      </c>
      <c r="J17" s="17">
        <f t="shared" si="0"/>
        <v>500</v>
      </c>
      <c r="K17" s="13">
        <v>1</v>
      </c>
      <c r="L17" s="11">
        <f t="shared" si="1"/>
        <v>500</v>
      </c>
      <c r="M17" s="17"/>
      <c r="N17" s="13"/>
      <c r="O17" s="13"/>
      <c r="P17" s="11"/>
      <c r="Q17" s="17"/>
      <c r="R17" s="17"/>
      <c r="S17" s="17"/>
    </row>
    <row r="18" spans="1:19" x14ac:dyDescent="0.25">
      <c r="A18" s="10" t="s">
        <v>27</v>
      </c>
      <c r="B18" s="18"/>
      <c r="C18" s="17"/>
      <c r="D18" s="18"/>
      <c r="E18" s="17"/>
      <c r="F18" s="17"/>
      <c r="G18" s="13"/>
      <c r="H18" s="17"/>
      <c r="I18" s="13"/>
      <c r="J18" s="16">
        <f>J9+J10+J11+J12+J13+J14+J15+J16+J17</f>
        <v>206680</v>
      </c>
      <c r="K18" s="19"/>
      <c r="L18" s="12">
        <f t="shared" ref="L18" si="2">L9+L10+L11+L12+L13+L14+L15+L16+L17</f>
        <v>206680</v>
      </c>
      <c r="M18" s="17"/>
      <c r="N18" s="13"/>
      <c r="O18" s="13"/>
      <c r="P18" s="11"/>
      <c r="Q18" s="17"/>
      <c r="R18" s="17"/>
      <c r="S18" s="17"/>
    </row>
    <row r="23" spans="1:19" ht="15.75" x14ac:dyDescent="0.25">
      <c r="B23" s="36"/>
      <c r="C23" s="36"/>
      <c r="D23" s="36"/>
      <c r="E23" s="36"/>
      <c r="F23" s="36"/>
    </row>
  </sheetData>
  <mergeCells count="23">
    <mergeCell ref="F6:F8"/>
    <mergeCell ref="G6:G8"/>
    <mergeCell ref="H6:H8"/>
    <mergeCell ref="C1:M1"/>
    <mergeCell ref="C2:M2"/>
    <mergeCell ref="A6:A8"/>
    <mergeCell ref="B6:B8"/>
    <mergeCell ref="C6:C8"/>
    <mergeCell ref="D6:D8"/>
    <mergeCell ref="E6:E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>
      <selection activeCell="A18" sqref="A18:H18"/>
    </sheetView>
  </sheetViews>
  <sheetFormatPr defaultRowHeight="15" x14ac:dyDescent="0.25"/>
  <cols>
    <col min="1" max="1" width="6.140625" customWidth="1"/>
    <col min="2" max="2" width="13.85546875" customWidth="1"/>
    <col min="3" max="3" width="15.5703125" customWidth="1"/>
    <col min="4" max="4" width="17.42578125" customWidth="1"/>
    <col min="5" max="5" width="16.7109375" customWidth="1"/>
    <col min="6" max="6" width="14.140625" customWidth="1"/>
    <col min="7" max="7" width="7.42578125" customWidth="1"/>
    <col min="8" max="8" width="7.140625" customWidth="1"/>
    <col min="9" max="9" width="6.140625" customWidth="1"/>
    <col min="11" max="11" width="5.140625" customWidth="1"/>
    <col min="12" max="12" width="8.5703125" customWidth="1"/>
    <col min="13" max="13" width="6.28515625" customWidth="1"/>
    <col min="14" max="14" width="7" customWidth="1"/>
    <col min="15" max="15" width="6" customWidth="1"/>
    <col min="16" max="16" width="6.42578125" customWidth="1"/>
    <col min="17" max="17" width="7.140625" customWidth="1"/>
    <col min="18" max="18" width="6.8554687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9" ht="18.75" x14ac:dyDescent="0.3">
      <c r="C3" s="58" t="s">
        <v>48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6" spans="1:19" ht="24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52" t="s">
        <v>4</v>
      </c>
      <c r="F6" s="52" t="s">
        <v>102</v>
      </c>
      <c r="G6" s="46" t="s">
        <v>6</v>
      </c>
      <c r="H6" s="43" t="s">
        <v>7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53"/>
      <c r="F7" s="53"/>
      <c r="G7" s="4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54"/>
      <c r="F8" s="54"/>
      <c r="G8" s="46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4">
        <v>1</v>
      </c>
      <c r="B9" s="14" t="s">
        <v>43</v>
      </c>
      <c r="C9" s="7" t="s">
        <v>35</v>
      </c>
      <c r="D9" s="14" t="s">
        <v>24</v>
      </c>
      <c r="E9" s="5" t="s">
        <v>50</v>
      </c>
      <c r="F9" s="14" t="s">
        <v>100</v>
      </c>
      <c r="G9" s="5" t="s">
        <v>26</v>
      </c>
      <c r="H9" s="27">
        <v>2454</v>
      </c>
      <c r="I9" s="5">
        <v>1</v>
      </c>
      <c r="J9" s="14">
        <f>H9*I9</f>
        <v>2454</v>
      </c>
      <c r="K9" s="5">
        <v>1</v>
      </c>
      <c r="L9" s="14">
        <f>H9*I9</f>
        <v>2454</v>
      </c>
      <c r="M9" s="14"/>
      <c r="N9" s="5"/>
      <c r="O9" s="4"/>
      <c r="P9" s="4"/>
      <c r="Q9" s="7"/>
      <c r="R9" s="14"/>
      <c r="S9" s="7"/>
    </row>
    <row r="10" spans="1:19" x14ac:dyDescent="0.25">
      <c r="A10" s="24">
        <v>2</v>
      </c>
      <c r="B10" s="22" t="s">
        <v>33</v>
      </c>
      <c r="C10" s="20" t="s">
        <v>23</v>
      </c>
      <c r="D10" s="22" t="s">
        <v>24</v>
      </c>
      <c r="E10" s="25" t="s">
        <v>50</v>
      </c>
      <c r="F10" s="22" t="s">
        <v>100</v>
      </c>
      <c r="G10" s="25" t="s">
        <v>26</v>
      </c>
      <c r="H10" s="26">
        <v>39204</v>
      </c>
      <c r="I10" s="25">
        <v>2</v>
      </c>
      <c r="J10" s="22">
        <f t="shared" ref="J10:J13" si="0">H10*I10</f>
        <v>78408</v>
      </c>
      <c r="K10" s="25">
        <v>2</v>
      </c>
      <c r="L10" s="22">
        <f t="shared" ref="L10:L13" si="1">H10*I10</f>
        <v>78408</v>
      </c>
      <c r="M10" s="22"/>
      <c r="N10" s="25"/>
      <c r="O10" s="24"/>
      <c r="P10" s="24"/>
      <c r="Q10" s="20"/>
      <c r="R10" s="22"/>
      <c r="S10" s="20"/>
    </row>
    <row r="11" spans="1:19" x14ac:dyDescent="0.25">
      <c r="A11" s="24">
        <v>3</v>
      </c>
      <c r="B11" s="22" t="s">
        <v>49</v>
      </c>
      <c r="C11" s="20" t="s">
        <v>23</v>
      </c>
      <c r="D11" s="22" t="s">
        <v>24</v>
      </c>
      <c r="E11" s="25" t="s">
        <v>50</v>
      </c>
      <c r="F11" s="22" t="s">
        <v>100</v>
      </c>
      <c r="G11" s="25" t="s">
        <v>26</v>
      </c>
      <c r="H11" s="26">
        <v>26400</v>
      </c>
      <c r="I11" s="25">
        <v>1</v>
      </c>
      <c r="J11" s="22">
        <f t="shared" si="0"/>
        <v>26400</v>
      </c>
      <c r="K11" s="25">
        <v>1</v>
      </c>
      <c r="L11" s="22">
        <f t="shared" si="1"/>
        <v>26400</v>
      </c>
      <c r="M11" s="22"/>
      <c r="N11" s="25"/>
      <c r="O11" s="24"/>
      <c r="P11" s="24"/>
      <c r="Q11" s="20"/>
      <c r="R11" s="22"/>
      <c r="S11" s="20"/>
    </row>
    <row r="12" spans="1:19" x14ac:dyDescent="0.25">
      <c r="A12" s="18">
        <v>4</v>
      </c>
      <c r="B12" s="17" t="s">
        <v>40</v>
      </c>
      <c r="C12" s="13" t="s">
        <v>23</v>
      </c>
      <c r="D12" s="17" t="s">
        <v>24</v>
      </c>
      <c r="E12" s="11" t="s">
        <v>50</v>
      </c>
      <c r="F12" s="17" t="s">
        <v>100</v>
      </c>
      <c r="G12" s="11" t="s">
        <v>26</v>
      </c>
      <c r="H12" s="29">
        <v>3600</v>
      </c>
      <c r="I12" s="11">
        <v>1</v>
      </c>
      <c r="J12" s="17">
        <f t="shared" si="0"/>
        <v>3600</v>
      </c>
      <c r="K12" s="11">
        <v>1</v>
      </c>
      <c r="L12" s="17">
        <f t="shared" si="1"/>
        <v>3600</v>
      </c>
      <c r="M12" s="17"/>
      <c r="N12" s="11"/>
      <c r="O12" s="18"/>
      <c r="P12" s="18"/>
      <c r="Q12" s="13"/>
      <c r="R12" s="17"/>
      <c r="S12" s="13"/>
    </row>
    <row r="13" spans="1:19" x14ac:dyDescent="0.25">
      <c r="A13" s="24">
        <v>5</v>
      </c>
      <c r="B13" s="22" t="s">
        <v>18</v>
      </c>
      <c r="C13" s="20" t="s">
        <v>23</v>
      </c>
      <c r="D13" s="22" t="s">
        <v>24</v>
      </c>
      <c r="E13" s="25" t="s">
        <v>50</v>
      </c>
      <c r="F13" s="22" t="s">
        <v>100</v>
      </c>
      <c r="G13" s="25" t="s">
        <v>26</v>
      </c>
      <c r="H13" s="26">
        <v>2880</v>
      </c>
      <c r="I13" s="25">
        <v>1</v>
      </c>
      <c r="J13" s="22">
        <f t="shared" si="0"/>
        <v>2880</v>
      </c>
      <c r="K13" s="25">
        <v>1</v>
      </c>
      <c r="L13" s="22">
        <f t="shared" si="1"/>
        <v>2880</v>
      </c>
      <c r="M13" s="22"/>
      <c r="N13" s="25"/>
      <c r="O13" s="24"/>
      <c r="P13" s="24"/>
      <c r="Q13" s="20"/>
      <c r="R13" s="22"/>
      <c r="S13" s="20"/>
    </row>
    <row r="14" spans="1:19" x14ac:dyDescent="0.25">
      <c r="A14" s="10" t="s">
        <v>27</v>
      </c>
      <c r="B14" s="17"/>
      <c r="C14" s="13"/>
      <c r="D14" s="17"/>
      <c r="E14" s="11"/>
      <c r="F14" s="17"/>
      <c r="G14" s="11"/>
      <c r="H14" s="17"/>
      <c r="I14" s="11"/>
      <c r="J14" s="16">
        <f>J9+J10+J11+J12+J13</f>
        <v>113742</v>
      </c>
      <c r="K14" s="11"/>
      <c r="L14" s="16">
        <f t="shared" ref="L14" si="2">L9+L10+L11+L12+L13</f>
        <v>113742</v>
      </c>
      <c r="M14" s="17"/>
      <c r="N14" s="11"/>
      <c r="O14" s="18"/>
      <c r="P14" s="18"/>
      <c r="Q14" s="13"/>
      <c r="R14" s="17"/>
      <c r="S14" s="13"/>
    </row>
    <row r="17" spans="2:6" ht="18.75" x14ac:dyDescent="0.3">
      <c r="B17" s="38"/>
      <c r="C17" s="38"/>
      <c r="D17" s="38"/>
      <c r="E17" s="38"/>
      <c r="F17" s="38"/>
    </row>
    <row r="18" spans="2:6" ht="18.75" x14ac:dyDescent="0.3">
      <c r="B18" s="39"/>
      <c r="C18" s="39"/>
      <c r="D18" s="39"/>
      <c r="E18" s="39"/>
      <c r="F18" s="39"/>
    </row>
    <row r="19" spans="2:6" ht="15.75" x14ac:dyDescent="0.25">
      <c r="B19" s="34"/>
      <c r="C19" s="34"/>
      <c r="D19" s="35"/>
    </row>
  </sheetData>
  <mergeCells count="24">
    <mergeCell ref="F6:F8"/>
    <mergeCell ref="G6:G8"/>
    <mergeCell ref="H6:H8"/>
    <mergeCell ref="C1:O1"/>
    <mergeCell ref="C2:O2"/>
    <mergeCell ref="C3:O3"/>
    <mergeCell ref="A6:A8"/>
    <mergeCell ref="B6:B8"/>
    <mergeCell ref="C6:C8"/>
    <mergeCell ref="D6:D8"/>
    <mergeCell ref="E6:E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"/>
  <sheetViews>
    <sheetView workbookViewId="0">
      <selection activeCell="B20" sqref="B20:N21"/>
    </sheetView>
  </sheetViews>
  <sheetFormatPr defaultRowHeight="15" x14ac:dyDescent="0.25"/>
  <cols>
    <col min="1" max="1" width="3.42578125" customWidth="1"/>
    <col min="2" max="2" width="15" customWidth="1"/>
    <col min="3" max="3" width="17.140625" customWidth="1"/>
    <col min="4" max="4" width="15.42578125" customWidth="1"/>
    <col min="5" max="5" width="18" customWidth="1"/>
    <col min="6" max="6" width="11.140625" customWidth="1"/>
    <col min="7" max="7" width="7.85546875" customWidth="1"/>
    <col min="8" max="8" width="7.28515625" customWidth="1"/>
    <col min="9" max="9" width="6.85546875" customWidth="1"/>
    <col min="10" max="10" width="8.28515625" customWidth="1"/>
    <col min="11" max="11" width="6.42578125" customWidth="1"/>
    <col min="12" max="12" width="7.140625" customWidth="1"/>
    <col min="13" max="13" width="6.42578125" customWidth="1"/>
    <col min="14" max="14" width="6.5703125" customWidth="1"/>
    <col min="15" max="16" width="7.140625" customWidth="1"/>
    <col min="17" max="17" width="6.85546875" customWidth="1"/>
    <col min="18" max="18" width="6.425781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99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D3" s="58" t="s">
        <v>51</v>
      </c>
      <c r="E3" s="58"/>
      <c r="F3" s="58"/>
      <c r="G3" s="58"/>
      <c r="H3" s="58"/>
    </row>
    <row r="6" spans="1:19" ht="26.1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52" t="s">
        <v>104</v>
      </c>
      <c r="F6" s="52" t="s">
        <v>105</v>
      </c>
      <c r="G6" s="46" t="s">
        <v>6</v>
      </c>
      <c r="H6" s="43" t="s">
        <v>101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43" t="s">
        <v>12</v>
      </c>
    </row>
    <row r="7" spans="1:19" x14ac:dyDescent="0.25">
      <c r="A7" s="44"/>
      <c r="B7" s="44"/>
      <c r="C7" s="50"/>
      <c r="D7" s="61"/>
      <c r="E7" s="53"/>
      <c r="F7" s="53"/>
      <c r="G7" s="46"/>
      <c r="H7" s="71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43"/>
    </row>
    <row r="8" spans="1:19" x14ac:dyDescent="0.25">
      <c r="A8" s="44"/>
      <c r="B8" s="44"/>
      <c r="C8" s="51"/>
      <c r="D8" s="62"/>
      <c r="E8" s="54"/>
      <c r="F8" s="54"/>
      <c r="G8" s="46"/>
      <c r="H8" s="71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40" t="s">
        <v>13</v>
      </c>
      <c r="R8" s="40" t="s">
        <v>14</v>
      </c>
      <c r="S8" s="43"/>
    </row>
    <row r="9" spans="1:19" x14ac:dyDescent="0.25">
      <c r="A9" s="4">
        <v>1</v>
      </c>
      <c r="B9" s="4" t="s">
        <v>38</v>
      </c>
      <c r="C9" s="4" t="s">
        <v>23</v>
      </c>
      <c r="D9" s="14" t="s">
        <v>24</v>
      </c>
      <c r="E9" s="7" t="s">
        <v>56</v>
      </c>
      <c r="F9" s="5" t="s">
        <v>100</v>
      </c>
      <c r="G9" s="14" t="s">
        <v>26</v>
      </c>
      <c r="H9" s="6">
        <v>10000</v>
      </c>
      <c r="I9" s="14">
        <v>1</v>
      </c>
      <c r="J9" s="7">
        <f>H9*I9</f>
        <v>10000</v>
      </c>
      <c r="K9" s="5">
        <v>1</v>
      </c>
      <c r="L9" s="4">
        <f>H9*I9</f>
        <v>10000</v>
      </c>
      <c r="M9" s="14"/>
      <c r="N9" s="14"/>
      <c r="O9" s="7"/>
      <c r="P9" s="14"/>
      <c r="Q9" s="7"/>
      <c r="R9" s="7"/>
      <c r="S9" s="7"/>
    </row>
    <row r="10" spans="1:19" x14ac:dyDescent="0.25">
      <c r="A10" s="4">
        <v>2</v>
      </c>
      <c r="B10" s="4" t="s">
        <v>33</v>
      </c>
      <c r="C10" s="4" t="s">
        <v>23</v>
      </c>
      <c r="D10" s="14" t="s">
        <v>24</v>
      </c>
      <c r="E10" s="7" t="s">
        <v>56</v>
      </c>
      <c r="F10" s="5" t="s">
        <v>100</v>
      </c>
      <c r="G10" s="14" t="s">
        <v>26</v>
      </c>
      <c r="H10" s="6">
        <v>13000</v>
      </c>
      <c r="I10" s="14">
        <v>1</v>
      </c>
      <c r="J10" s="7">
        <f t="shared" ref="J10:J16" si="0">H10*I10</f>
        <v>13000</v>
      </c>
      <c r="K10" s="5">
        <v>1</v>
      </c>
      <c r="L10" s="4">
        <f t="shared" ref="L10:L16" si="1">H10*I10</f>
        <v>13000</v>
      </c>
      <c r="M10" s="14"/>
      <c r="N10" s="14"/>
      <c r="O10" s="7"/>
      <c r="P10" s="14"/>
      <c r="Q10" s="7"/>
      <c r="R10" s="7"/>
      <c r="S10" s="7"/>
    </row>
    <row r="11" spans="1:19" x14ac:dyDescent="0.25">
      <c r="A11" s="24">
        <v>3</v>
      </c>
      <c r="B11" s="24" t="s">
        <v>52</v>
      </c>
      <c r="C11" s="24" t="s">
        <v>35</v>
      </c>
      <c r="D11" s="22" t="s">
        <v>24</v>
      </c>
      <c r="E11" s="20" t="s">
        <v>56</v>
      </c>
      <c r="F11" s="25" t="s">
        <v>100</v>
      </c>
      <c r="G11" s="22" t="s">
        <v>26</v>
      </c>
      <c r="H11" s="23">
        <v>37000</v>
      </c>
      <c r="I11" s="22">
        <v>1</v>
      </c>
      <c r="J11" s="20">
        <f t="shared" si="0"/>
        <v>37000</v>
      </c>
      <c r="K11" s="25">
        <v>1</v>
      </c>
      <c r="L11" s="24">
        <f t="shared" si="1"/>
        <v>37000</v>
      </c>
      <c r="M11" s="22"/>
      <c r="N11" s="22"/>
      <c r="O11" s="20"/>
      <c r="P11" s="22"/>
      <c r="Q11" s="20"/>
      <c r="R11" s="20"/>
      <c r="S11" s="20"/>
    </row>
    <row r="12" spans="1:19" x14ac:dyDescent="0.25">
      <c r="A12" s="18">
        <v>4</v>
      </c>
      <c r="B12" s="18" t="s">
        <v>44</v>
      </c>
      <c r="C12" s="18" t="s">
        <v>35</v>
      </c>
      <c r="D12" s="17" t="s">
        <v>24</v>
      </c>
      <c r="E12" s="13" t="s">
        <v>56</v>
      </c>
      <c r="F12" s="11" t="s">
        <v>100</v>
      </c>
      <c r="G12" s="17" t="s">
        <v>26</v>
      </c>
      <c r="H12" s="21">
        <v>23000</v>
      </c>
      <c r="I12" s="17">
        <v>1</v>
      </c>
      <c r="J12" s="13">
        <f t="shared" si="0"/>
        <v>23000</v>
      </c>
      <c r="K12" s="11">
        <v>1</v>
      </c>
      <c r="L12" s="18">
        <f t="shared" si="1"/>
        <v>23000</v>
      </c>
      <c r="M12" s="17"/>
      <c r="N12" s="17"/>
      <c r="O12" s="13"/>
      <c r="P12" s="17"/>
      <c r="Q12" s="13"/>
      <c r="R12" s="13"/>
      <c r="S12" s="13"/>
    </row>
    <row r="13" spans="1:19" x14ac:dyDescent="0.25">
      <c r="A13" s="18">
        <v>5</v>
      </c>
      <c r="B13" s="18" t="s">
        <v>21</v>
      </c>
      <c r="C13" s="18" t="s">
        <v>23</v>
      </c>
      <c r="D13" s="17" t="s">
        <v>24</v>
      </c>
      <c r="E13" s="13" t="s">
        <v>56</v>
      </c>
      <c r="F13" s="11" t="s">
        <v>100</v>
      </c>
      <c r="G13" s="17" t="s">
        <v>26</v>
      </c>
      <c r="H13" s="21">
        <v>4000</v>
      </c>
      <c r="I13" s="17">
        <v>1</v>
      </c>
      <c r="J13" s="13">
        <f t="shared" si="0"/>
        <v>4000</v>
      </c>
      <c r="K13" s="11">
        <v>1</v>
      </c>
      <c r="L13" s="18">
        <f t="shared" si="1"/>
        <v>4000</v>
      </c>
      <c r="M13" s="17"/>
      <c r="N13" s="17"/>
      <c r="O13" s="13"/>
      <c r="P13" s="17"/>
      <c r="Q13" s="13"/>
      <c r="R13" s="13"/>
      <c r="S13" s="13"/>
    </row>
    <row r="14" spans="1:19" x14ac:dyDescent="0.25">
      <c r="A14" s="24">
        <v>6</v>
      </c>
      <c r="B14" s="24" t="s">
        <v>53</v>
      </c>
      <c r="C14" s="24" t="s">
        <v>23</v>
      </c>
      <c r="D14" s="22" t="s">
        <v>24</v>
      </c>
      <c r="E14" s="20" t="s">
        <v>56</v>
      </c>
      <c r="F14" s="25" t="s">
        <v>100</v>
      </c>
      <c r="G14" s="22" t="s">
        <v>26</v>
      </c>
      <c r="H14" s="23">
        <v>500</v>
      </c>
      <c r="I14" s="22">
        <v>1</v>
      </c>
      <c r="J14" s="20">
        <f t="shared" si="0"/>
        <v>500</v>
      </c>
      <c r="K14" s="25">
        <v>1</v>
      </c>
      <c r="L14" s="24">
        <f t="shared" si="1"/>
        <v>500</v>
      </c>
      <c r="M14" s="22"/>
      <c r="N14" s="22"/>
      <c r="O14" s="20"/>
      <c r="P14" s="22"/>
      <c r="Q14" s="20"/>
      <c r="R14" s="20"/>
      <c r="S14" s="20"/>
    </row>
    <row r="15" spans="1:19" x14ac:dyDescent="0.25">
      <c r="A15" s="18">
        <v>7</v>
      </c>
      <c r="B15" s="18" t="s">
        <v>54</v>
      </c>
      <c r="C15" s="18" t="s">
        <v>35</v>
      </c>
      <c r="D15" s="17" t="s">
        <v>24</v>
      </c>
      <c r="E15" s="13" t="s">
        <v>56</v>
      </c>
      <c r="F15" s="11" t="s">
        <v>100</v>
      </c>
      <c r="G15" s="17" t="s">
        <v>26</v>
      </c>
      <c r="H15" s="21">
        <v>29500</v>
      </c>
      <c r="I15" s="17">
        <v>1</v>
      </c>
      <c r="J15" s="13">
        <f t="shared" si="0"/>
        <v>29500</v>
      </c>
      <c r="K15" s="11">
        <v>1</v>
      </c>
      <c r="L15" s="18">
        <f t="shared" si="1"/>
        <v>29500</v>
      </c>
      <c r="M15" s="17"/>
      <c r="N15" s="17"/>
      <c r="O15" s="13"/>
      <c r="P15" s="17"/>
      <c r="Q15" s="13"/>
      <c r="R15" s="13"/>
      <c r="S15" s="13"/>
    </row>
    <row r="16" spans="1:19" x14ac:dyDescent="0.25">
      <c r="A16" s="24">
        <v>8</v>
      </c>
      <c r="B16" s="24" t="s">
        <v>32</v>
      </c>
      <c r="C16" s="24" t="s">
        <v>35</v>
      </c>
      <c r="D16" s="22" t="s">
        <v>24</v>
      </c>
      <c r="E16" s="20" t="s">
        <v>56</v>
      </c>
      <c r="F16" s="25" t="s">
        <v>100</v>
      </c>
      <c r="G16" s="22" t="s">
        <v>26</v>
      </c>
      <c r="H16" s="23">
        <v>234600</v>
      </c>
      <c r="I16" s="22">
        <v>1</v>
      </c>
      <c r="J16" s="20">
        <f t="shared" si="0"/>
        <v>234600</v>
      </c>
      <c r="K16" s="25">
        <v>1</v>
      </c>
      <c r="L16" s="24">
        <f t="shared" si="1"/>
        <v>234600</v>
      </c>
      <c r="M16" s="22"/>
      <c r="N16" s="22"/>
      <c r="O16" s="20"/>
      <c r="P16" s="22"/>
      <c r="Q16" s="22"/>
      <c r="R16" s="22"/>
      <c r="S16" s="20"/>
    </row>
    <row r="17" spans="1:19" x14ac:dyDescent="0.25">
      <c r="A17" s="10" t="s">
        <v>27</v>
      </c>
      <c r="B17" s="18"/>
      <c r="C17" s="18"/>
      <c r="D17" s="17"/>
      <c r="E17" s="13"/>
      <c r="F17" s="11"/>
      <c r="G17" s="17"/>
      <c r="H17" s="11"/>
      <c r="I17" s="17"/>
      <c r="J17" s="19">
        <f>J9+J10+J11+J12+J13+J14+J15+J16</f>
        <v>351600</v>
      </c>
      <c r="K17" s="12"/>
      <c r="L17" s="12">
        <f t="shared" ref="L17" si="2">L9+L10+L11+L12+L13+L14+L15+L16</f>
        <v>351600</v>
      </c>
      <c r="M17" s="17"/>
      <c r="N17" s="17"/>
      <c r="O17" s="13"/>
      <c r="P17" s="17"/>
      <c r="Q17" s="17"/>
      <c r="R17" s="17"/>
      <c r="S17" s="13"/>
    </row>
    <row r="21" spans="1:19" ht="15.75" x14ac:dyDescent="0.25">
      <c r="A21" s="34"/>
      <c r="B21" s="36"/>
      <c r="C21" s="36"/>
      <c r="D21" s="36"/>
      <c r="E21" s="36"/>
      <c r="F21" s="36"/>
      <c r="G21" s="34"/>
    </row>
    <row r="22" spans="1:19" ht="15.75" x14ac:dyDescent="0.25">
      <c r="A22" s="34"/>
      <c r="B22" s="34"/>
      <c r="C22" s="36"/>
      <c r="D22" s="35"/>
      <c r="E22" s="34"/>
      <c r="F22" s="34"/>
      <c r="G22" s="34"/>
    </row>
  </sheetData>
  <mergeCells count="24">
    <mergeCell ref="C1:K1"/>
    <mergeCell ref="C2:K2"/>
    <mergeCell ref="A6:A8"/>
    <mergeCell ref="B6:B8"/>
    <mergeCell ref="C6:C8"/>
    <mergeCell ref="D6:D8"/>
    <mergeCell ref="E6:E8"/>
    <mergeCell ref="F6:F8"/>
    <mergeCell ref="G6:G8"/>
    <mergeCell ref="H6:H8"/>
    <mergeCell ref="D3:H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"/>
  <sheetViews>
    <sheetView workbookViewId="0">
      <selection activeCell="B22" sqref="B22:K23"/>
    </sheetView>
  </sheetViews>
  <sheetFormatPr defaultRowHeight="15" x14ac:dyDescent="0.25"/>
  <cols>
    <col min="1" max="1" width="3.85546875" customWidth="1"/>
    <col min="2" max="2" width="16" customWidth="1"/>
    <col min="3" max="3" width="17.140625" customWidth="1"/>
    <col min="4" max="4" width="16.5703125" customWidth="1"/>
    <col min="5" max="5" width="14.140625" customWidth="1"/>
    <col min="6" max="6" width="12.85546875" customWidth="1"/>
    <col min="7" max="7" width="8" customWidth="1"/>
    <col min="8" max="8" width="7.140625" customWidth="1"/>
    <col min="9" max="9" width="5.140625" customWidth="1"/>
    <col min="11" max="11" width="5.5703125" customWidth="1"/>
    <col min="12" max="12" width="7.5703125" customWidth="1"/>
    <col min="13" max="13" width="6.85546875" customWidth="1"/>
    <col min="14" max="14" width="7" customWidth="1"/>
    <col min="15" max="15" width="6" customWidth="1"/>
    <col min="17" max="17" width="6.85546875" customWidth="1"/>
    <col min="18" max="18" width="7.285156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F3" s="58" t="s">
        <v>57</v>
      </c>
      <c r="G3" s="58"/>
      <c r="H3" s="58"/>
    </row>
    <row r="6" spans="1:19" ht="24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72" t="s">
        <v>106</v>
      </c>
      <c r="F6" s="52" t="s">
        <v>5</v>
      </c>
      <c r="G6" s="46" t="s">
        <v>120</v>
      </c>
      <c r="H6" s="43" t="s">
        <v>101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43" t="s">
        <v>107</v>
      </c>
    </row>
    <row r="7" spans="1:19" x14ac:dyDescent="0.25">
      <c r="A7" s="44"/>
      <c r="B7" s="44"/>
      <c r="C7" s="50"/>
      <c r="D7" s="61"/>
      <c r="E7" s="73"/>
      <c r="F7" s="53"/>
      <c r="G7" s="46"/>
      <c r="H7" s="43"/>
      <c r="I7" s="44" t="s">
        <v>13</v>
      </c>
      <c r="J7" s="44" t="s">
        <v>14</v>
      </c>
      <c r="K7" s="44" t="s">
        <v>13</v>
      </c>
      <c r="L7" s="45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43"/>
    </row>
    <row r="8" spans="1:19" x14ac:dyDescent="0.25">
      <c r="A8" s="44"/>
      <c r="B8" s="44"/>
      <c r="C8" s="51"/>
      <c r="D8" s="62"/>
      <c r="E8" s="74"/>
      <c r="F8" s="54"/>
      <c r="G8" s="46"/>
      <c r="H8" s="43"/>
      <c r="I8" s="44"/>
      <c r="J8" s="44"/>
      <c r="K8" s="44"/>
      <c r="L8" s="45"/>
      <c r="M8" s="45"/>
      <c r="N8" s="44"/>
      <c r="O8" s="40" t="s">
        <v>13</v>
      </c>
      <c r="P8" s="40" t="s">
        <v>14</v>
      </c>
      <c r="Q8" s="40" t="s">
        <v>13</v>
      </c>
      <c r="R8" s="40" t="s">
        <v>14</v>
      </c>
      <c r="S8" s="43"/>
    </row>
    <row r="9" spans="1:19" x14ac:dyDescent="0.25">
      <c r="A9" s="4">
        <v>1</v>
      </c>
      <c r="B9" s="14" t="s">
        <v>58</v>
      </c>
      <c r="C9" s="7" t="s">
        <v>23</v>
      </c>
      <c r="D9" s="5" t="s">
        <v>24</v>
      </c>
      <c r="E9" s="14" t="s">
        <v>62</v>
      </c>
      <c r="F9" s="5" t="s">
        <v>100</v>
      </c>
      <c r="G9" s="4" t="s">
        <v>26</v>
      </c>
      <c r="H9" s="27">
        <v>12000</v>
      </c>
      <c r="I9" s="7">
        <v>1</v>
      </c>
      <c r="J9" s="5">
        <f>H9*I9</f>
        <v>12000</v>
      </c>
      <c r="K9" s="14">
        <v>1</v>
      </c>
      <c r="L9" s="7">
        <f>H9*I9</f>
        <v>12000</v>
      </c>
      <c r="M9" s="7"/>
      <c r="N9" s="5"/>
      <c r="O9" s="4"/>
      <c r="P9" s="14"/>
      <c r="Q9" s="7"/>
      <c r="R9" s="7"/>
      <c r="S9" s="7"/>
    </row>
    <row r="10" spans="1:19" x14ac:dyDescent="0.25">
      <c r="A10" s="24">
        <v>2</v>
      </c>
      <c r="B10" s="22" t="s">
        <v>42</v>
      </c>
      <c r="C10" s="20" t="s">
        <v>23</v>
      </c>
      <c r="D10" s="25" t="s">
        <v>24</v>
      </c>
      <c r="E10" s="22" t="s">
        <v>62</v>
      </c>
      <c r="F10" s="25" t="s">
        <v>100</v>
      </c>
      <c r="G10" s="24" t="s">
        <v>26</v>
      </c>
      <c r="H10" s="26">
        <v>2880</v>
      </c>
      <c r="I10" s="20">
        <v>1</v>
      </c>
      <c r="J10" s="25">
        <f t="shared" ref="J10:J17" si="0">H10*I10</f>
        <v>2880</v>
      </c>
      <c r="K10" s="22">
        <v>1</v>
      </c>
      <c r="L10" s="20">
        <f t="shared" ref="L10:L17" si="1">H10*I10</f>
        <v>2880</v>
      </c>
      <c r="M10" s="20"/>
      <c r="N10" s="25"/>
      <c r="O10" s="24"/>
      <c r="P10" s="22"/>
      <c r="Q10" s="20"/>
      <c r="R10" s="20"/>
      <c r="S10" s="20"/>
    </row>
    <row r="11" spans="1:19" x14ac:dyDescent="0.25">
      <c r="A11" s="8">
        <v>3</v>
      </c>
      <c r="B11" s="15" t="s">
        <v>41</v>
      </c>
      <c r="C11" s="9" t="s">
        <v>23</v>
      </c>
      <c r="D11" t="s">
        <v>24</v>
      </c>
      <c r="E11" s="15" t="s">
        <v>62</v>
      </c>
      <c r="F11" s="15" t="s">
        <v>100</v>
      </c>
      <c r="G11" s="8" t="s">
        <v>26</v>
      </c>
      <c r="H11" s="28">
        <v>1500</v>
      </c>
      <c r="I11" s="9">
        <v>1</v>
      </c>
      <c r="J11">
        <f t="shared" si="0"/>
        <v>1500</v>
      </c>
      <c r="K11" s="15">
        <v>1</v>
      </c>
      <c r="L11" s="9">
        <f t="shared" si="1"/>
        <v>1500</v>
      </c>
      <c r="M11" s="9"/>
      <c r="O11" s="8"/>
      <c r="P11" s="15"/>
      <c r="Q11" s="9"/>
      <c r="R11" s="9"/>
      <c r="S11" s="9"/>
    </row>
    <row r="12" spans="1:19" x14ac:dyDescent="0.25">
      <c r="A12" s="24">
        <v>4</v>
      </c>
      <c r="B12" s="22" t="s">
        <v>40</v>
      </c>
      <c r="C12" s="20" t="s">
        <v>23</v>
      </c>
      <c r="D12" s="25" t="s">
        <v>24</v>
      </c>
      <c r="E12" s="22" t="s">
        <v>62</v>
      </c>
      <c r="F12" s="25" t="s">
        <v>100</v>
      </c>
      <c r="G12" s="24" t="s">
        <v>26</v>
      </c>
      <c r="H12" s="26">
        <v>14400</v>
      </c>
      <c r="I12" s="20">
        <v>1</v>
      </c>
      <c r="J12" s="25">
        <f t="shared" si="0"/>
        <v>14400</v>
      </c>
      <c r="K12" s="22">
        <v>1</v>
      </c>
      <c r="L12" s="20">
        <f t="shared" si="1"/>
        <v>14400</v>
      </c>
      <c r="M12" s="20"/>
      <c r="N12" s="25"/>
      <c r="O12" s="24"/>
      <c r="P12" s="22"/>
      <c r="Q12" s="20"/>
      <c r="R12" s="20"/>
      <c r="S12" s="20"/>
    </row>
    <row r="13" spans="1:19" x14ac:dyDescent="0.25">
      <c r="A13" s="24">
        <v>5</v>
      </c>
      <c r="B13" s="22" t="s">
        <v>59</v>
      </c>
      <c r="C13" s="20" t="s">
        <v>61</v>
      </c>
      <c r="D13" s="25" t="s">
        <v>24</v>
      </c>
      <c r="E13" s="22" t="s">
        <v>62</v>
      </c>
      <c r="F13" s="25" t="s">
        <v>100</v>
      </c>
      <c r="G13" s="24" t="s">
        <v>26</v>
      </c>
      <c r="H13" s="26">
        <v>26400</v>
      </c>
      <c r="I13" s="20">
        <v>1</v>
      </c>
      <c r="J13" s="25">
        <f t="shared" si="0"/>
        <v>26400</v>
      </c>
      <c r="K13" s="22">
        <v>1</v>
      </c>
      <c r="L13" s="20">
        <f t="shared" si="1"/>
        <v>26400</v>
      </c>
      <c r="M13" s="20"/>
      <c r="N13" s="25"/>
      <c r="O13" s="24"/>
      <c r="P13" s="22"/>
      <c r="Q13" s="20"/>
      <c r="R13" s="20"/>
      <c r="S13" s="20"/>
    </row>
    <row r="14" spans="1:19" x14ac:dyDescent="0.25">
      <c r="A14" s="18">
        <v>6</v>
      </c>
      <c r="B14" s="17" t="s">
        <v>60</v>
      </c>
      <c r="C14" s="13" t="s">
        <v>61</v>
      </c>
      <c r="D14" s="11" t="s">
        <v>24</v>
      </c>
      <c r="E14" s="17" t="s">
        <v>62</v>
      </c>
      <c r="F14" s="11" t="s">
        <v>100</v>
      </c>
      <c r="G14" s="18" t="s">
        <v>26</v>
      </c>
      <c r="H14" s="29">
        <v>23800</v>
      </c>
      <c r="I14" s="13">
        <v>1</v>
      </c>
      <c r="J14" s="11">
        <f t="shared" si="0"/>
        <v>23800</v>
      </c>
      <c r="K14" s="17">
        <v>1</v>
      </c>
      <c r="L14" s="13">
        <f t="shared" si="1"/>
        <v>23800</v>
      </c>
      <c r="M14" s="13"/>
      <c r="N14" s="11"/>
      <c r="O14" s="18"/>
      <c r="P14" s="17"/>
      <c r="Q14" s="13"/>
      <c r="R14" s="13"/>
      <c r="S14" s="13"/>
    </row>
    <row r="15" spans="1:19" x14ac:dyDescent="0.25">
      <c r="A15" s="4">
        <v>7</v>
      </c>
      <c r="B15" s="14" t="s">
        <v>44</v>
      </c>
      <c r="C15" s="7" t="s">
        <v>61</v>
      </c>
      <c r="D15" s="5" t="s">
        <v>24</v>
      </c>
      <c r="E15" s="14" t="s">
        <v>62</v>
      </c>
      <c r="F15" s="5" t="s">
        <v>100</v>
      </c>
      <c r="G15" s="4" t="s">
        <v>26</v>
      </c>
      <c r="H15" s="27">
        <v>10400</v>
      </c>
      <c r="I15" s="7">
        <v>1</v>
      </c>
      <c r="J15" s="5">
        <f t="shared" si="0"/>
        <v>10400</v>
      </c>
      <c r="K15" s="14">
        <v>1</v>
      </c>
      <c r="L15" s="7">
        <f t="shared" si="1"/>
        <v>10400</v>
      </c>
      <c r="M15" s="7"/>
      <c r="N15" s="5"/>
      <c r="O15" s="4"/>
      <c r="P15" s="14"/>
      <c r="Q15" s="7"/>
      <c r="R15" s="7"/>
      <c r="S15" s="7"/>
    </row>
    <row r="16" spans="1:19" x14ac:dyDescent="0.25">
      <c r="A16" s="24">
        <v>8</v>
      </c>
      <c r="B16" s="22" t="s">
        <v>30</v>
      </c>
      <c r="C16" s="20" t="s">
        <v>23</v>
      </c>
      <c r="D16" s="25" t="s">
        <v>24</v>
      </c>
      <c r="E16" s="22" t="s">
        <v>62</v>
      </c>
      <c r="F16" s="25" t="s">
        <v>100</v>
      </c>
      <c r="G16" s="24" t="s">
        <v>26</v>
      </c>
      <c r="H16" s="26">
        <v>18720</v>
      </c>
      <c r="I16" s="20">
        <v>1</v>
      </c>
      <c r="J16" s="25">
        <f t="shared" si="0"/>
        <v>18720</v>
      </c>
      <c r="K16" s="22">
        <v>1</v>
      </c>
      <c r="L16" s="20">
        <f t="shared" si="1"/>
        <v>18720</v>
      </c>
      <c r="M16" s="20"/>
      <c r="N16" s="25"/>
      <c r="O16" s="24"/>
      <c r="P16" s="22"/>
      <c r="Q16" s="20"/>
      <c r="R16" s="20"/>
      <c r="S16" s="20"/>
    </row>
    <row r="17" spans="1:19" x14ac:dyDescent="0.25">
      <c r="A17" s="24">
        <v>9</v>
      </c>
      <c r="B17" s="22" t="s">
        <v>22</v>
      </c>
      <c r="C17" s="20" t="s">
        <v>23</v>
      </c>
      <c r="D17" s="25" t="s">
        <v>24</v>
      </c>
      <c r="E17" s="22" t="s">
        <v>62</v>
      </c>
      <c r="F17" s="25" t="s">
        <v>100</v>
      </c>
      <c r="G17" s="24" t="s">
        <v>26</v>
      </c>
      <c r="H17" s="26">
        <v>576</v>
      </c>
      <c r="I17" s="20">
        <v>1</v>
      </c>
      <c r="J17" s="25">
        <f t="shared" si="0"/>
        <v>576</v>
      </c>
      <c r="K17" s="22">
        <v>1</v>
      </c>
      <c r="L17" s="20">
        <f t="shared" si="1"/>
        <v>576</v>
      </c>
      <c r="M17" s="20"/>
      <c r="N17" s="25"/>
      <c r="O17" s="24"/>
      <c r="P17" s="22"/>
      <c r="Q17" s="20"/>
      <c r="R17" s="20"/>
      <c r="S17" s="20"/>
    </row>
    <row r="18" spans="1:19" x14ac:dyDescent="0.25">
      <c r="A18" s="10" t="s">
        <v>27</v>
      </c>
      <c r="B18" s="17"/>
      <c r="C18" s="13"/>
      <c r="D18" s="11"/>
      <c r="E18" s="17"/>
      <c r="F18" s="11"/>
      <c r="G18" s="18"/>
      <c r="H18" s="17"/>
      <c r="I18" s="13"/>
      <c r="J18" s="12">
        <f>J9+J10+J11+J12+J13+J14+J15+J16+J17</f>
        <v>110676</v>
      </c>
      <c r="K18" s="17"/>
      <c r="L18" s="19">
        <f t="shared" ref="L18" si="2">L9+L10+L11+L12+L13+L14+L15+L16+L17</f>
        <v>110676</v>
      </c>
      <c r="M18" s="13"/>
      <c r="N18" s="11"/>
      <c r="O18" s="18"/>
      <c r="P18" s="17"/>
      <c r="Q18" s="13"/>
      <c r="R18" s="13"/>
      <c r="S18" s="13"/>
    </row>
    <row r="22" spans="1:19" ht="18.75" x14ac:dyDescent="0.3">
      <c r="B22" s="39"/>
      <c r="C22" s="39"/>
      <c r="D22" s="39"/>
      <c r="E22" s="39"/>
      <c r="F22" s="39"/>
    </row>
    <row r="23" spans="1:19" ht="18.75" x14ac:dyDescent="0.3">
      <c r="B23" s="38"/>
      <c r="C23" s="39"/>
      <c r="D23" s="41"/>
      <c r="E23" s="38"/>
      <c r="F23" s="38"/>
    </row>
  </sheetData>
  <mergeCells count="24">
    <mergeCell ref="C1:K1"/>
    <mergeCell ref="C2:K2"/>
    <mergeCell ref="F3:H3"/>
    <mergeCell ref="A6:A8"/>
    <mergeCell ref="B6:B8"/>
    <mergeCell ref="C6:C8"/>
    <mergeCell ref="D6:D8"/>
    <mergeCell ref="E6:E8"/>
    <mergeCell ref="F6:F8"/>
    <mergeCell ref="G6:G8"/>
    <mergeCell ref="H6:H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5"/>
  <sheetViews>
    <sheetView workbookViewId="0">
      <selection activeCell="B24" sqref="B24:G24"/>
    </sheetView>
  </sheetViews>
  <sheetFormatPr defaultRowHeight="15" x14ac:dyDescent="0.25"/>
  <cols>
    <col min="1" max="1" width="3.5703125" customWidth="1"/>
    <col min="2" max="2" width="22.140625" customWidth="1"/>
    <col min="3" max="3" width="17.28515625" customWidth="1"/>
    <col min="4" max="4" width="15.28515625" customWidth="1"/>
    <col min="5" max="5" width="14.5703125" customWidth="1"/>
    <col min="6" max="6" width="12.5703125" customWidth="1"/>
    <col min="7" max="7" width="8.140625" customWidth="1"/>
    <col min="8" max="8" width="6.42578125" customWidth="1"/>
    <col min="9" max="9" width="5.5703125" customWidth="1"/>
    <col min="10" max="10" width="7.5703125" customWidth="1"/>
    <col min="11" max="11" width="6.140625" customWidth="1"/>
    <col min="12" max="12" width="8.140625" customWidth="1"/>
    <col min="13" max="13" width="6.5703125" customWidth="1"/>
    <col min="14" max="14" width="6.42578125" customWidth="1"/>
    <col min="15" max="15" width="6.85546875" customWidth="1"/>
    <col min="16" max="16" width="6.140625" customWidth="1"/>
    <col min="17" max="17" width="6" customWidth="1"/>
    <col min="18" max="18" width="6.57031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99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C3" s="58" t="s">
        <v>115</v>
      </c>
      <c r="D3" s="58"/>
      <c r="E3" s="58"/>
      <c r="F3" s="58"/>
      <c r="G3" s="58"/>
      <c r="H3" s="58"/>
      <c r="I3" s="58"/>
      <c r="J3" s="58"/>
      <c r="K3" s="58"/>
    </row>
    <row r="6" spans="1:19" ht="24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52" t="s">
        <v>108</v>
      </c>
      <c r="F6" s="52" t="s">
        <v>105</v>
      </c>
      <c r="G6" s="46" t="s">
        <v>110</v>
      </c>
      <c r="H6" s="43" t="s">
        <v>121</v>
      </c>
      <c r="I6" s="46" t="s">
        <v>8</v>
      </c>
      <c r="J6" s="46"/>
      <c r="K6" s="46" t="s">
        <v>109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53"/>
      <c r="F7" s="53"/>
      <c r="G7" s="4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75" t="s">
        <v>13</v>
      </c>
      <c r="N7" s="76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54"/>
      <c r="F8" s="54"/>
      <c r="G8" s="46"/>
      <c r="H8" s="43"/>
      <c r="I8" s="44"/>
      <c r="J8" s="44"/>
      <c r="K8" s="45"/>
      <c r="L8" s="44"/>
      <c r="M8" s="75"/>
      <c r="N8" s="76"/>
      <c r="O8" s="40" t="s">
        <v>13</v>
      </c>
      <c r="P8" s="40" t="s">
        <v>14</v>
      </c>
      <c r="Q8" s="40" t="s">
        <v>13</v>
      </c>
      <c r="R8" s="40" t="s">
        <v>14</v>
      </c>
      <c r="S8" s="67"/>
    </row>
    <row r="9" spans="1:19" x14ac:dyDescent="0.25">
      <c r="A9" s="14">
        <v>1</v>
      </c>
      <c r="B9" s="7" t="s">
        <v>38</v>
      </c>
      <c r="C9" s="14" t="s">
        <v>23</v>
      </c>
      <c r="D9" s="5" t="s">
        <v>24</v>
      </c>
      <c r="E9" s="14" t="s">
        <v>67</v>
      </c>
      <c r="F9" s="7" t="s">
        <v>100</v>
      </c>
      <c r="G9" s="5" t="s">
        <v>26</v>
      </c>
      <c r="H9" s="27">
        <v>18000</v>
      </c>
      <c r="I9" s="14">
        <v>2</v>
      </c>
      <c r="J9" s="14">
        <f>H9*I9</f>
        <v>36000</v>
      </c>
      <c r="K9" s="14">
        <v>2</v>
      </c>
      <c r="L9" s="5">
        <f>K9*H9</f>
        <v>36000</v>
      </c>
      <c r="M9" s="14"/>
      <c r="N9" s="5"/>
      <c r="O9" s="14"/>
      <c r="P9" s="5"/>
      <c r="Q9" s="14"/>
      <c r="R9" s="14"/>
      <c r="S9" s="7"/>
    </row>
    <row r="10" spans="1:19" x14ac:dyDescent="0.25">
      <c r="A10" s="14">
        <v>2</v>
      </c>
      <c r="B10" s="7" t="s">
        <v>44</v>
      </c>
      <c r="C10" s="14" t="s">
        <v>35</v>
      </c>
      <c r="D10" s="5" t="s">
        <v>24</v>
      </c>
      <c r="E10" s="14" t="s">
        <v>67</v>
      </c>
      <c r="F10" s="7" t="s">
        <v>100</v>
      </c>
      <c r="G10" s="5" t="s">
        <v>26</v>
      </c>
      <c r="H10" s="27">
        <v>26400</v>
      </c>
      <c r="I10" s="14">
        <v>1</v>
      </c>
      <c r="J10" s="14">
        <f t="shared" ref="J10:J19" si="0">H10*I10</f>
        <v>26400</v>
      </c>
      <c r="K10" s="14">
        <v>1</v>
      </c>
      <c r="L10" s="5">
        <f t="shared" ref="L10:L19" si="1">K10*H10</f>
        <v>26400</v>
      </c>
      <c r="M10" s="14"/>
      <c r="N10" s="5"/>
      <c r="O10" s="14"/>
      <c r="P10" s="5"/>
      <c r="Q10" s="14"/>
      <c r="R10" s="14"/>
      <c r="S10" s="7"/>
    </row>
    <row r="11" spans="1:19" x14ac:dyDescent="0.25">
      <c r="A11" s="14">
        <v>3</v>
      </c>
      <c r="B11" s="7" t="s">
        <v>60</v>
      </c>
      <c r="C11" s="14" t="s">
        <v>35</v>
      </c>
      <c r="D11" s="5" t="s">
        <v>24</v>
      </c>
      <c r="E11" s="14" t="s">
        <v>67</v>
      </c>
      <c r="F11" s="7" t="s">
        <v>100</v>
      </c>
      <c r="G11" s="5" t="s">
        <v>26</v>
      </c>
      <c r="H11" s="27">
        <v>23800</v>
      </c>
      <c r="I11" s="14">
        <v>1</v>
      </c>
      <c r="J11" s="14">
        <f t="shared" si="0"/>
        <v>23800</v>
      </c>
      <c r="K11" s="14">
        <v>1</v>
      </c>
      <c r="L11" s="5">
        <f t="shared" si="1"/>
        <v>23800</v>
      </c>
      <c r="M11" s="14"/>
      <c r="N11" s="5"/>
      <c r="O11" s="14"/>
      <c r="P11" s="5"/>
      <c r="Q11" s="14"/>
      <c r="R11" s="14"/>
      <c r="S11" s="7"/>
    </row>
    <row r="12" spans="1:19" x14ac:dyDescent="0.25">
      <c r="A12" s="22">
        <v>4</v>
      </c>
      <c r="B12" s="20" t="s">
        <v>63</v>
      </c>
      <c r="C12" s="22" t="s">
        <v>35</v>
      </c>
      <c r="D12" s="25" t="s">
        <v>24</v>
      </c>
      <c r="E12" s="22" t="s">
        <v>67</v>
      </c>
      <c r="F12" s="20" t="s">
        <v>100</v>
      </c>
      <c r="G12" s="25" t="s">
        <v>26</v>
      </c>
      <c r="H12" s="26">
        <v>10400</v>
      </c>
      <c r="I12" s="22">
        <v>1</v>
      </c>
      <c r="J12" s="22">
        <f t="shared" si="0"/>
        <v>10400</v>
      </c>
      <c r="K12" s="22">
        <v>1</v>
      </c>
      <c r="L12" s="25">
        <f t="shared" si="1"/>
        <v>10400</v>
      </c>
      <c r="M12" s="22"/>
      <c r="N12" s="25"/>
      <c r="O12" s="22"/>
      <c r="P12" s="25"/>
      <c r="Q12" s="22"/>
      <c r="R12" s="22"/>
      <c r="S12" s="20"/>
    </row>
    <row r="13" spans="1:19" x14ac:dyDescent="0.25">
      <c r="A13" s="17">
        <v>5</v>
      </c>
      <c r="B13" s="13" t="s">
        <v>18</v>
      </c>
      <c r="C13" s="17" t="s">
        <v>23</v>
      </c>
      <c r="D13" s="11" t="s">
        <v>24</v>
      </c>
      <c r="E13" s="17" t="s">
        <v>67</v>
      </c>
      <c r="F13" s="13" t="s">
        <v>100</v>
      </c>
      <c r="G13" s="11" t="s">
        <v>26</v>
      </c>
      <c r="H13" s="29">
        <v>5004</v>
      </c>
      <c r="I13" s="17">
        <v>13</v>
      </c>
      <c r="J13" s="17">
        <f t="shared" si="0"/>
        <v>65052</v>
      </c>
      <c r="K13" s="17">
        <v>13</v>
      </c>
      <c r="L13" s="11">
        <f t="shared" si="1"/>
        <v>65052</v>
      </c>
      <c r="M13" s="17"/>
      <c r="N13" s="11"/>
      <c r="O13" s="17"/>
      <c r="P13" s="11"/>
      <c r="Q13" s="17"/>
      <c r="R13" s="17"/>
      <c r="S13" s="13"/>
    </row>
    <row r="14" spans="1:19" x14ac:dyDescent="0.25">
      <c r="A14" s="17">
        <v>6</v>
      </c>
      <c r="B14" s="13" t="s">
        <v>33</v>
      </c>
      <c r="C14" s="17" t="s">
        <v>23</v>
      </c>
      <c r="D14" s="11" t="s">
        <v>24</v>
      </c>
      <c r="E14" s="17" t="s">
        <v>67</v>
      </c>
      <c r="F14" s="13" t="s">
        <v>100</v>
      </c>
      <c r="G14" s="11" t="s">
        <v>26</v>
      </c>
      <c r="H14" s="29">
        <v>35000</v>
      </c>
      <c r="I14" s="17">
        <v>1</v>
      </c>
      <c r="J14" s="17">
        <f t="shared" si="0"/>
        <v>35000</v>
      </c>
      <c r="K14" s="17">
        <v>1</v>
      </c>
      <c r="L14" s="11">
        <f t="shared" si="1"/>
        <v>35000</v>
      </c>
      <c r="M14" s="17"/>
      <c r="N14" s="11"/>
      <c r="O14" s="17"/>
      <c r="P14" s="11"/>
      <c r="Q14" s="17"/>
      <c r="R14" s="17"/>
      <c r="S14" s="13"/>
    </row>
    <row r="15" spans="1:19" x14ac:dyDescent="0.25">
      <c r="A15" s="22">
        <v>7</v>
      </c>
      <c r="B15" s="20" t="s">
        <v>64</v>
      </c>
      <c r="C15" s="22" t="s">
        <v>23</v>
      </c>
      <c r="D15" s="25" t="s">
        <v>24</v>
      </c>
      <c r="E15" s="22" t="s">
        <v>67</v>
      </c>
      <c r="F15" s="20" t="s">
        <v>100</v>
      </c>
      <c r="G15" s="25" t="s">
        <v>26</v>
      </c>
      <c r="H15" s="26">
        <v>14400</v>
      </c>
      <c r="I15" s="22">
        <v>1</v>
      </c>
      <c r="J15" s="22">
        <f t="shared" si="0"/>
        <v>14400</v>
      </c>
      <c r="K15" s="22">
        <v>1</v>
      </c>
      <c r="L15" s="25">
        <f t="shared" si="1"/>
        <v>14400</v>
      </c>
      <c r="M15" s="22"/>
      <c r="N15" s="25"/>
      <c r="O15" s="22"/>
      <c r="P15" s="25"/>
      <c r="Q15" s="22"/>
      <c r="R15" s="22"/>
      <c r="S15" s="20"/>
    </row>
    <row r="16" spans="1:19" x14ac:dyDescent="0.25">
      <c r="A16" s="22">
        <v>8</v>
      </c>
      <c r="B16" s="20" t="s">
        <v>65</v>
      </c>
      <c r="C16" s="22" t="s">
        <v>23</v>
      </c>
      <c r="D16" s="25" t="s">
        <v>24</v>
      </c>
      <c r="E16" s="22" t="s">
        <v>67</v>
      </c>
      <c r="F16" s="20" t="s">
        <v>100</v>
      </c>
      <c r="G16" s="25" t="s">
        <v>26</v>
      </c>
      <c r="H16" s="26">
        <v>14400</v>
      </c>
      <c r="I16" s="22">
        <v>1</v>
      </c>
      <c r="J16" s="22">
        <f t="shared" si="0"/>
        <v>14400</v>
      </c>
      <c r="K16" s="22">
        <v>1</v>
      </c>
      <c r="L16" s="25">
        <f t="shared" si="1"/>
        <v>14400</v>
      </c>
      <c r="M16" s="22"/>
      <c r="N16" s="20"/>
      <c r="O16" s="14"/>
      <c r="P16" s="22"/>
      <c r="Q16" s="22"/>
      <c r="R16" s="22"/>
      <c r="S16" s="22"/>
    </row>
    <row r="17" spans="1:19" x14ac:dyDescent="0.25">
      <c r="A17" s="17">
        <v>9</v>
      </c>
      <c r="B17" s="13" t="s">
        <v>21</v>
      </c>
      <c r="C17" s="17" t="s">
        <v>23</v>
      </c>
      <c r="D17" s="11" t="s">
        <v>24</v>
      </c>
      <c r="E17" s="17" t="s">
        <v>67</v>
      </c>
      <c r="F17" s="13" t="s">
        <v>100</v>
      </c>
      <c r="G17" s="11" t="s">
        <v>26</v>
      </c>
      <c r="H17" s="29">
        <v>4000</v>
      </c>
      <c r="I17" s="17">
        <v>1</v>
      </c>
      <c r="J17" s="17">
        <f t="shared" si="0"/>
        <v>4000</v>
      </c>
      <c r="K17" s="17">
        <v>1</v>
      </c>
      <c r="L17" s="11">
        <f t="shared" si="1"/>
        <v>4000</v>
      </c>
      <c r="M17" s="17"/>
      <c r="N17" s="11"/>
      <c r="O17" s="22"/>
      <c r="P17" s="22"/>
      <c r="Q17" s="17"/>
      <c r="R17" s="17"/>
      <c r="S17" s="13"/>
    </row>
    <row r="18" spans="1:19" x14ac:dyDescent="0.25">
      <c r="A18" s="15">
        <v>10</v>
      </c>
      <c r="B18" s="9" t="s">
        <v>66</v>
      </c>
      <c r="C18" s="17" t="s">
        <v>23</v>
      </c>
      <c r="D18" s="11" t="s">
        <v>24</v>
      </c>
      <c r="E18" s="17" t="s">
        <v>67</v>
      </c>
      <c r="F18" s="13" t="s">
        <v>100</v>
      </c>
      <c r="G18" s="11" t="s">
        <v>26</v>
      </c>
      <c r="H18" s="29">
        <v>14400</v>
      </c>
      <c r="I18" s="17">
        <v>1</v>
      </c>
      <c r="J18" s="17">
        <f t="shared" si="0"/>
        <v>14400</v>
      </c>
      <c r="K18" s="17">
        <v>1</v>
      </c>
      <c r="L18" s="11">
        <f t="shared" si="1"/>
        <v>14400</v>
      </c>
      <c r="M18" s="17"/>
      <c r="N18" s="11"/>
      <c r="O18" s="17"/>
      <c r="P18" s="11"/>
      <c r="Q18" s="17"/>
      <c r="R18" s="17"/>
      <c r="S18" s="13"/>
    </row>
    <row r="19" spans="1:19" x14ac:dyDescent="0.25">
      <c r="A19" s="17">
        <v>11</v>
      </c>
      <c r="B19" s="13" t="s">
        <v>22</v>
      </c>
      <c r="C19" s="17" t="s">
        <v>23</v>
      </c>
      <c r="D19" s="11" t="s">
        <v>24</v>
      </c>
      <c r="E19" s="17" t="s">
        <v>67</v>
      </c>
      <c r="F19" s="13" t="s">
        <v>100</v>
      </c>
      <c r="G19" s="11" t="s">
        <v>26</v>
      </c>
      <c r="H19" s="29">
        <v>500</v>
      </c>
      <c r="I19" s="17">
        <v>1</v>
      </c>
      <c r="J19" s="17">
        <f t="shared" si="0"/>
        <v>500</v>
      </c>
      <c r="K19" s="17">
        <v>1</v>
      </c>
      <c r="L19" s="11">
        <f t="shared" si="1"/>
        <v>500</v>
      </c>
      <c r="M19" s="17"/>
      <c r="N19" s="11"/>
      <c r="O19" s="17"/>
      <c r="P19" s="11"/>
      <c r="Q19" s="17"/>
      <c r="R19" s="17"/>
      <c r="S19" s="13"/>
    </row>
    <row r="20" spans="1:19" x14ac:dyDescent="0.25">
      <c r="A20" s="16" t="s">
        <v>27</v>
      </c>
      <c r="B20" s="13"/>
      <c r="C20" s="17"/>
      <c r="D20" s="11"/>
      <c r="E20" s="17"/>
      <c r="F20" s="13"/>
      <c r="G20" s="11"/>
      <c r="H20" s="17"/>
      <c r="I20" s="17"/>
      <c r="J20" s="16">
        <f>J9+J10+J11+J12+J13+J14+J15+J16+J17+J18+J19</f>
        <v>244352</v>
      </c>
      <c r="K20" s="17"/>
      <c r="L20" s="12">
        <f t="shared" ref="L20" si="2">L9+L10+L11+L12+L13+L14+L15+L16+L17+L18+L19</f>
        <v>244352</v>
      </c>
      <c r="M20" s="17"/>
      <c r="N20" s="11"/>
      <c r="O20" s="17"/>
      <c r="P20" s="11"/>
      <c r="Q20" s="17"/>
      <c r="R20" s="17"/>
      <c r="S20" s="13"/>
    </row>
    <row r="24" spans="1:19" ht="15.75" x14ac:dyDescent="0.25">
      <c r="B24" s="36"/>
      <c r="C24" s="36"/>
      <c r="D24" s="36"/>
      <c r="E24" s="36"/>
      <c r="F24" s="36"/>
    </row>
    <row r="25" spans="1:19" ht="15.75" x14ac:dyDescent="0.25">
      <c r="B25" s="34"/>
      <c r="C25" s="36"/>
      <c r="D25" s="35"/>
    </row>
  </sheetData>
  <mergeCells count="24">
    <mergeCell ref="C1:K1"/>
    <mergeCell ref="C2:K2"/>
    <mergeCell ref="A6:A8"/>
    <mergeCell ref="B6:B8"/>
    <mergeCell ref="C6:C8"/>
    <mergeCell ref="D6:D8"/>
    <mergeCell ref="E6:E8"/>
    <mergeCell ref="F6:F8"/>
    <mergeCell ref="G6:G8"/>
    <mergeCell ref="H6:H8"/>
    <mergeCell ref="C3:K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1"/>
  <sheetViews>
    <sheetView workbookViewId="0">
      <selection activeCell="B20" sqref="B20:L20"/>
    </sheetView>
  </sheetViews>
  <sheetFormatPr defaultRowHeight="15" x14ac:dyDescent="0.25"/>
  <cols>
    <col min="1" max="1" width="2.85546875" customWidth="1"/>
    <col min="2" max="2" width="24.85546875" customWidth="1"/>
    <col min="3" max="3" width="15.28515625" customWidth="1"/>
    <col min="4" max="4" width="16.5703125" customWidth="1"/>
    <col min="5" max="5" width="14.5703125" customWidth="1"/>
    <col min="6" max="6" width="12.5703125" customWidth="1"/>
    <col min="7" max="7" width="6.85546875" customWidth="1"/>
    <col min="8" max="8" width="7.140625" customWidth="1"/>
    <col min="9" max="9" width="5.42578125" customWidth="1"/>
    <col min="10" max="10" width="7.85546875" customWidth="1"/>
    <col min="11" max="11" width="5.140625" customWidth="1"/>
    <col min="12" max="12" width="7.5703125" customWidth="1"/>
    <col min="13" max="13" width="6.140625" customWidth="1"/>
    <col min="14" max="14" width="6.5703125" customWidth="1"/>
    <col min="15" max="15" width="5.85546875" customWidth="1"/>
    <col min="16" max="16" width="6.5703125" customWidth="1"/>
    <col min="17" max="17" width="5.5703125" customWidth="1"/>
    <col min="18" max="18" width="8.1406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</row>
    <row r="3" spans="1:19" ht="18.75" x14ac:dyDescent="0.3">
      <c r="C3" s="58" t="s">
        <v>68</v>
      </c>
      <c r="D3" s="58"/>
      <c r="E3" s="58"/>
      <c r="F3" s="58"/>
      <c r="G3" s="58"/>
      <c r="H3" s="58"/>
      <c r="I3" s="58"/>
      <c r="J3" s="58"/>
      <c r="K3" s="58"/>
    </row>
    <row r="6" spans="1:19" ht="24.95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77" t="s">
        <v>106</v>
      </c>
      <c r="F6" s="52" t="s">
        <v>105</v>
      </c>
      <c r="G6" s="46" t="s">
        <v>6</v>
      </c>
      <c r="H6" s="43" t="s">
        <v>7</v>
      </c>
      <c r="I6" s="46" t="s">
        <v>8</v>
      </c>
      <c r="J6" s="46"/>
      <c r="K6" s="46" t="s">
        <v>109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78"/>
      <c r="F7" s="53"/>
      <c r="G7" s="46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79"/>
      <c r="F8" s="54"/>
      <c r="G8" s="46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14">
        <v>1</v>
      </c>
      <c r="B9" s="14" t="s">
        <v>58</v>
      </c>
      <c r="C9" s="14" t="s">
        <v>23</v>
      </c>
      <c r="D9" s="14" t="s">
        <v>24</v>
      </c>
      <c r="E9" s="14" t="s">
        <v>71</v>
      </c>
      <c r="F9" s="7" t="s">
        <v>100</v>
      </c>
      <c r="G9" s="14" t="s">
        <v>26</v>
      </c>
      <c r="H9" s="6">
        <v>18000</v>
      </c>
      <c r="I9" s="14">
        <v>1</v>
      </c>
      <c r="J9" s="7">
        <f>H9*I9</f>
        <v>18000</v>
      </c>
      <c r="K9" s="4">
        <v>1</v>
      </c>
      <c r="L9" s="14">
        <f>H9*K9</f>
        <v>18000</v>
      </c>
      <c r="M9" s="14"/>
      <c r="N9" s="7"/>
      <c r="O9" s="14"/>
      <c r="P9" s="7"/>
      <c r="Q9" s="14"/>
      <c r="R9" s="7"/>
      <c r="S9" s="7"/>
    </row>
    <row r="10" spans="1:19" x14ac:dyDescent="0.25">
      <c r="A10" s="14">
        <v>2</v>
      </c>
      <c r="B10" s="14" t="s">
        <v>18</v>
      </c>
      <c r="C10" s="14" t="s">
        <v>23</v>
      </c>
      <c r="D10" s="14" t="s">
        <v>24</v>
      </c>
      <c r="E10" s="14" t="s">
        <v>71</v>
      </c>
      <c r="F10" s="7" t="s">
        <v>100</v>
      </c>
      <c r="G10" s="14" t="s">
        <v>26</v>
      </c>
      <c r="H10" s="6">
        <v>2880</v>
      </c>
      <c r="I10" s="14">
        <v>1</v>
      </c>
      <c r="J10" s="7">
        <f t="shared" ref="J10:J15" si="0">H10*I10</f>
        <v>2880</v>
      </c>
      <c r="K10" s="4">
        <v>1</v>
      </c>
      <c r="L10" s="14">
        <f t="shared" ref="L10:L15" si="1">H10*K10</f>
        <v>2880</v>
      </c>
      <c r="M10" s="14"/>
      <c r="N10" s="7"/>
      <c r="O10" s="14"/>
      <c r="P10" s="7"/>
      <c r="Q10" s="14"/>
      <c r="R10" s="7"/>
      <c r="S10" s="7"/>
    </row>
    <row r="11" spans="1:19" x14ac:dyDescent="0.25">
      <c r="A11" s="22">
        <v>3</v>
      </c>
      <c r="B11" s="22" t="s">
        <v>41</v>
      </c>
      <c r="C11" s="22" t="s">
        <v>23</v>
      </c>
      <c r="D11" s="22" t="s">
        <v>24</v>
      </c>
      <c r="E11" s="22" t="s">
        <v>71</v>
      </c>
      <c r="F11" s="20" t="s">
        <v>100</v>
      </c>
      <c r="G11" s="22" t="s">
        <v>26</v>
      </c>
      <c r="H11" s="23">
        <v>2900</v>
      </c>
      <c r="I11" s="22">
        <v>1</v>
      </c>
      <c r="J11" s="20">
        <f t="shared" si="0"/>
        <v>2900</v>
      </c>
      <c r="K11" s="24">
        <v>1</v>
      </c>
      <c r="L11" s="22">
        <f t="shared" si="1"/>
        <v>2900</v>
      </c>
      <c r="M11" s="22"/>
      <c r="N11" s="20"/>
      <c r="O11" s="22"/>
      <c r="P11" s="20"/>
      <c r="Q11" s="22"/>
      <c r="R11" s="20"/>
      <c r="S11" s="20"/>
    </row>
    <row r="12" spans="1:19" x14ac:dyDescent="0.25">
      <c r="A12" s="17">
        <v>4</v>
      </c>
      <c r="B12" s="17" t="s">
        <v>44</v>
      </c>
      <c r="C12" s="17" t="s">
        <v>70</v>
      </c>
      <c r="D12" s="17" t="s">
        <v>24</v>
      </c>
      <c r="E12" s="17" t="s">
        <v>71</v>
      </c>
      <c r="F12" s="13" t="s">
        <v>100</v>
      </c>
      <c r="G12" s="17" t="s">
        <v>26</v>
      </c>
      <c r="H12" s="21">
        <v>26400</v>
      </c>
      <c r="I12" s="17">
        <v>1</v>
      </c>
      <c r="J12" s="13">
        <f t="shared" si="0"/>
        <v>26400</v>
      </c>
      <c r="K12" s="18">
        <v>1</v>
      </c>
      <c r="L12" s="17">
        <f t="shared" si="1"/>
        <v>26400</v>
      </c>
      <c r="M12" s="17"/>
      <c r="N12" s="13"/>
      <c r="O12" s="17"/>
      <c r="P12" s="13"/>
      <c r="Q12" s="17"/>
      <c r="R12" s="13"/>
      <c r="S12" s="13"/>
    </row>
    <row r="13" spans="1:19" x14ac:dyDescent="0.25">
      <c r="A13" s="17">
        <v>5</v>
      </c>
      <c r="B13" s="17" t="s">
        <v>60</v>
      </c>
      <c r="C13" s="22" t="s">
        <v>70</v>
      </c>
      <c r="D13" s="15" t="s">
        <v>24</v>
      </c>
      <c r="E13" s="15" t="s">
        <v>71</v>
      </c>
      <c r="F13" s="22" t="s">
        <v>100</v>
      </c>
      <c r="G13" s="15" t="s">
        <v>26</v>
      </c>
      <c r="H13" s="2">
        <v>23801</v>
      </c>
      <c r="I13" s="22">
        <v>1</v>
      </c>
      <c r="J13" s="22">
        <f t="shared" si="0"/>
        <v>23801</v>
      </c>
      <c r="K13" s="8">
        <v>1</v>
      </c>
      <c r="L13" s="15">
        <f t="shared" si="1"/>
        <v>23801</v>
      </c>
      <c r="M13" s="15"/>
      <c r="N13" s="22"/>
      <c r="O13" s="15"/>
      <c r="P13" s="13"/>
      <c r="Q13" s="15"/>
      <c r="R13" s="22"/>
      <c r="S13" s="22"/>
    </row>
    <row r="14" spans="1:19" x14ac:dyDescent="0.25">
      <c r="A14" s="15">
        <v>6</v>
      </c>
      <c r="B14" s="15" t="s">
        <v>69</v>
      </c>
      <c r="C14" s="15" t="s">
        <v>70</v>
      </c>
      <c r="D14" s="22" t="s">
        <v>24</v>
      </c>
      <c r="E14" s="22" t="s">
        <v>71</v>
      </c>
      <c r="F14" s="9" t="s">
        <v>100</v>
      </c>
      <c r="G14" s="22" t="s">
        <v>26</v>
      </c>
      <c r="H14" s="26">
        <v>10400</v>
      </c>
      <c r="I14" s="15">
        <v>1</v>
      </c>
      <c r="J14" s="9">
        <f t="shared" si="0"/>
        <v>10400</v>
      </c>
      <c r="K14" s="22">
        <v>1</v>
      </c>
      <c r="L14" s="22">
        <f t="shared" si="1"/>
        <v>10400</v>
      </c>
      <c r="M14" s="22"/>
      <c r="N14" s="9"/>
      <c r="O14" s="22"/>
      <c r="P14" s="9"/>
      <c r="Q14" s="22"/>
      <c r="R14" s="9"/>
      <c r="S14" s="9"/>
    </row>
    <row r="15" spans="1:19" x14ac:dyDescent="0.25">
      <c r="A15" s="22">
        <v>7</v>
      </c>
      <c r="B15" s="22" t="s">
        <v>22</v>
      </c>
      <c r="C15" s="22" t="s">
        <v>23</v>
      </c>
      <c r="D15" s="22" t="s">
        <v>24</v>
      </c>
      <c r="E15" s="22" t="s">
        <v>71</v>
      </c>
      <c r="F15" s="20" t="s">
        <v>100</v>
      </c>
      <c r="G15" s="22" t="s">
        <v>26</v>
      </c>
      <c r="H15" s="23">
        <v>500</v>
      </c>
      <c r="I15" s="22">
        <v>1</v>
      </c>
      <c r="J15" s="20">
        <f t="shared" si="0"/>
        <v>500</v>
      </c>
      <c r="K15" s="24">
        <v>1</v>
      </c>
      <c r="L15" s="22">
        <f t="shared" si="1"/>
        <v>500</v>
      </c>
      <c r="M15" s="22"/>
      <c r="N15" s="20"/>
      <c r="O15" s="22"/>
      <c r="P15" s="20"/>
      <c r="Q15" s="22"/>
      <c r="R15" s="20"/>
      <c r="S15" s="20"/>
    </row>
    <row r="16" spans="1:19" x14ac:dyDescent="0.25">
      <c r="A16" s="31" t="s">
        <v>27</v>
      </c>
      <c r="B16" s="17"/>
      <c r="C16" s="17"/>
      <c r="D16" s="17"/>
      <c r="E16" s="17"/>
      <c r="F16" s="13"/>
      <c r="G16" s="17"/>
      <c r="H16" s="11"/>
      <c r="I16" s="17"/>
      <c r="J16" s="19">
        <f>J9+J10+J11+J12+J13+J14+J15</f>
        <v>84881</v>
      </c>
      <c r="K16" s="18"/>
      <c r="L16" s="16">
        <f t="shared" ref="L16" si="2">L9+L10+L11+L12+L13+L14+L15</f>
        <v>84881</v>
      </c>
      <c r="M16" s="17"/>
      <c r="N16" s="13"/>
      <c r="O16" s="11"/>
      <c r="P16" s="17"/>
      <c r="Q16" s="17"/>
      <c r="R16" s="13"/>
      <c r="S16" s="13"/>
    </row>
    <row r="17" spans="2:7" x14ac:dyDescent="0.25">
      <c r="G17" s="5"/>
    </row>
    <row r="20" spans="2:7" ht="18.75" x14ac:dyDescent="0.3">
      <c r="B20" s="39"/>
      <c r="C20" s="39"/>
      <c r="D20" s="39"/>
      <c r="E20" s="39"/>
      <c r="F20" s="39"/>
    </row>
    <row r="21" spans="2:7" ht="15.75" x14ac:dyDescent="0.25">
      <c r="B21" s="34"/>
      <c r="C21" s="36"/>
      <c r="D21" s="35"/>
    </row>
  </sheetData>
  <mergeCells count="24">
    <mergeCell ref="C1:K1"/>
    <mergeCell ref="C2:K2"/>
    <mergeCell ref="A6:A8"/>
    <mergeCell ref="B6:B8"/>
    <mergeCell ref="C6:C8"/>
    <mergeCell ref="D6:D8"/>
    <mergeCell ref="E6:E8"/>
    <mergeCell ref="F6:F8"/>
    <mergeCell ref="G6:G8"/>
    <mergeCell ref="H6:H8"/>
    <mergeCell ref="C3:K3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1"/>
  <sheetViews>
    <sheetView workbookViewId="0">
      <selection activeCell="A20" sqref="A19:G20"/>
    </sheetView>
  </sheetViews>
  <sheetFormatPr defaultRowHeight="15" x14ac:dyDescent="0.25"/>
  <cols>
    <col min="1" max="1" width="3" customWidth="1"/>
    <col min="2" max="2" width="12.85546875" customWidth="1"/>
    <col min="3" max="3" width="17.5703125" customWidth="1"/>
    <col min="4" max="4" width="16.140625" customWidth="1"/>
    <col min="5" max="5" width="15.42578125" customWidth="1"/>
    <col min="6" max="6" width="12.7109375" customWidth="1"/>
    <col min="7" max="7" width="7.28515625" customWidth="1"/>
    <col min="8" max="8" width="7.42578125" customWidth="1"/>
    <col min="9" max="9" width="6.5703125" customWidth="1"/>
    <col min="10" max="10" width="7.5703125" customWidth="1"/>
    <col min="11" max="11" width="5.85546875" customWidth="1"/>
    <col min="12" max="12" width="7.42578125" customWidth="1"/>
    <col min="13" max="13" width="7.5703125" customWidth="1"/>
    <col min="14" max="14" width="7.42578125" customWidth="1"/>
    <col min="17" max="17" width="6.42578125" customWidth="1"/>
    <col min="18" max="18" width="7.140625" customWidth="1"/>
  </cols>
  <sheetData>
    <row r="1" spans="1:19" ht="18.75" x14ac:dyDescent="0.3">
      <c r="C1" s="47" t="s">
        <v>123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9" ht="18.75" x14ac:dyDescent="0.3">
      <c r="C2" s="48" t="s">
        <v>97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9" ht="18.75" x14ac:dyDescent="0.3">
      <c r="F3" s="37" t="s">
        <v>72</v>
      </c>
      <c r="G3" s="37"/>
      <c r="H3" s="37"/>
    </row>
    <row r="6" spans="1:19" ht="22.5" customHeight="1" x14ac:dyDescent="0.25">
      <c r="A6" s="44" t="s">
        <v>0</v>
      </c>
      <c r="B6" s="44" t="s">
        <v>1</v>
      </c>
      <c r="C6" s="49" t="s">
        <v>2</v>
      </c>
      <c r="D6" s="60" t="s">
        <v>3</v>
      </c>
      <c r="E6" s="52" t="s">
        <v>106</v>
      </c>
      <c r="F6" s="52" t="s">
        <v>111</v>
      </c>
      <c r="G6" s="80" t="s">
        <v>110</v>
      </c>
      <c r="H6" s="43" t="s">
        <v>7</v>
      </c>
      <c r="I6" s="46" t="s">
        <v>8</v>
      </c>
      <c r="J6" s="46"/>
      <c r="K6" s="46" t="s">
        <v>103</v>
      </c>
      <c r="L6" s="44"/>
      <c r="M6" s="46" t="s">
        <v>10</v>
      </c>
      <c r="N6" s="46"/>
      <c r="O6" s="43" t="s">
        <v>11</v>
      </c>
      <c r="P6" s="43"/>
      <c r="Q6" s="43"/>
      <c r="R6" s="43"/>
      <c r="S6" s="67" t="s">
        <v>12</v>
      </c>
    </row>
    <row r="7" spans="1:19" x14ac:dyDescent="0.25">
      <c r="A7" s="44"/>
      <c r="B7" s="44"/>
      <c r="C7" s="50"/>
      <c r="D7" s="61"/>
      <c r="E7" s="53"/>
      <c r="F7" s="53"/>
      <c r="G7" s="80"/>
      <c r="H7" s="43"/>
      <c r="I7" s="44" t="s">
        <v>13</v>
      </c>
      <c r="J7" s="44" t="s">
        <v>14</v>
      </c>
      <c r="K7" s="45" t="s">
        <v>13</v>
      </c>
      <c r="L7" s="44" t="s">
        <v>14</v>
      </c>
      <c r="M7" s="45" t="s">
        <v>13</v>
      </c>
      <c r="N7" s="44" t="s">
        <v>14</v>
      </c>
      <c r="O7" s="46" t="s">
        <v>15</v>
      </c>
      <c r="P7" s="46" t="s">
        <v>16</v>
      </c>
      <c r="Q7" s="46" t="s">
        <v>16</v>
      </c>
      <c r="R7" s="46"/>
      <c r="S7" s="67"/>
    </row>
    <row r="8" spans="1:19" x14ac:dyDescent="0.25">
      <c r="A8" s="44"/>
      <c r="B8" s="44"/>
      <c r="C8" s="51"/>
      <c r="D8" s="62"/>
      <c r="E8" s="54"/>
      <c r="F8" s="54"/>
      <c r="G8" s="80"/>
      <c r="H8" s="43"/>
      <c r="I8" s="44"/>
      <c r="J8" s="44"/>
      <c r="K8" s="45"/>
      <c r="L8" s="44"/>
      <c r="M8" s="45"/>
      <c r="N8" s="44"/>
      <c r="O8" s="1" t="s">
        <v>13</v>
      </c>
      <c r="P8" s="1" t="s">
        <v>14</v>
      </c>
      <c r="Q8" s="1" t="s">
        <v>13</v>
      </c>
      <c r="R8" s="1" t="s">
        <v>14</v>
      </c>
      <c r="S8" s="67"/>
    </row>
    <row r="9" spans="1:19" x14ac:dyDescent="0.25">
      <c r="A9" s="22">
        <v>1</v>
      </c>
      <c r="B9" s="22" t="s">
        <v>58</v>
      </c>
      <c r="C9" s="22" t="s">
        <v>23</v>
      </c>
      <c r="D9" s="22" t="s">
        <v>24</v>
      </c>
      <c r="E9" s="22" t="s">
        <v>74</v>
      </c>
      <c r="F9" s="22" t="s">
        <v>100</v>
      </c>
      <c r="G9" s="22" t="s">
        <v>26</v>
      </c>
      <c r="H9" s="26">
        <v>18000</v>
      </c>
      <c r="I9" s="22">
        <v>2</v>
      </c>
      <c r="J9" s="22">
        <f>H9*I9</f>
        <v>36000</v>
      </c>
      <c r="K9" s="22"/>
      <c r="L9" s="22"/>
      <c r="M9" s="22">
        <f>I9</f>
        <v>2</v>
      </c>
      <c r="N9" s="22">
        <f>J9</f>
        <v>36000</v>
      </c>
      <c r="O9" s="22"/>
      <c r="P9" s="22"/>
      <c r="Q9" s="22"/>
      <c r="R9" s="22"/>
      <c r="S9" s="22"/>
    </row>
    <row r="10" spans="1:19" x14ac:dyDescent="0.25">
      <c r="A10" s="22">
        <v>2</v>
      </c>
      <c r="B10" s="22" t="s">
        <v>32</v>
      </c>
      <c r="C10" s="22" t="s">
        <v>35</v>
      </c>
      <c r="D10" s="22" t="s">
        <v>24</v>
      </c>
      <c r="E10" s="22" t="s">
        <v>74</v>
      </c>
      <c r="F10" s="22" t="s">
        <v>100</v>
      </c>
      <c r="G10" s="22" t="s">
        <v>26</v>
      </c>
      <c r="H10" s="26">
        <v>122600</v>
      </c>
      <c r="I10" s="22">
        <v>2</v>
      </c>
      <c r="J10" s="22">
        <f t="shared" ref="J10:J15" si="0">H10*I10</f>
        <v>245200</v>
      </c>
      <c r="K10" s="22"/>
      <c r="L10" s="22"/>
      <c r="M10" s="22">
        <f t="shared" ref="M10:M15" si="1">I10</f>
        <v>2</v>
      </c>
      <c r="N10" s="22">
        <f t="shared" ref="N10:N15" si="2">J10</f>
        <v>245200</v>
      </c>
      <c r="O10" s="22"/>
      <c r="P10" s="22"/>
      <c r="Q10" s="22"/>
      <c r="R10" s="22"/>
      <c r="S10" s="22"/>
    </row>
    <row r="11" spans="1:19" x14ac:dyDescent="0.25">
      <c r="A11" s="22">
        <v>3</v>
      </c>
      <c r="B11" s="22" t="s">
        <v>33</v>
      </c>
      <c r="C11" s="22" t="s">
        <v>23</v>
      </c>
      <c r="D11" s="22" t="s">
        <v>24</v>
      </c>
      <c r="E11" s="22" t="s">
        <v>74</v>
      </c>
      <c r="F11" s="22" t="s">
        <v>100</v>
      </c>
      <c r="G11" s="22" t="s">
        <v>26</v>
      </c>
      <c r="H11" s="26">
        <v>18000</v>
      </c>
      <c r="I11" s="22">
        <v>2</v>
      </c>
      <c r="J11" s="22">
        <f t="shared" si="0"/>
        <v>36000</v>
      </c>
      <c r="K11" s="22"/>
      <c r="L11" s="22"/>
      <c r="M11" s="22">
        <f t="shared" si="1"/>
        <v>2</v>
      </c>
      <c r="N11" s="22">
        <f t="shared" si="2"/>
        <v>36000</v>
      </c>
      <c r="O11" s="22"/>
      <c r="P11" s="22"/>
      <c r="Q11" s="22"/>
      <c r="R11" s="22"/>
      <c r="S11" s="22"/>
    </row>
    <row r="12" spans="1:19" x14ac:dyDescent="0.25">
      <c r="A12" s="22">
        <v>4</v>
      </c>
      <c r="B12" s="22" t="s">
        <v>73</v>
      </c>
      <c r="C12" s="22" t="s">
        <v>35</v>
      </c>
      <c r="D12" s="22" t="s">
        <v>24</v>
      </c>
      <c r="E12" s="22" t="s">
        <v>74</v>
      </c>
      <c r="F12" s="22" t="s">
        <v>100</v>
      </c>
      <c r="G12" s="22" t="s">
        <v>26</v>
      </c>
      <c r="H12" s="26">
        <v>7000</v>
      </c>
      <c r="I12" s="22">
        <v>1</v>
      </c>
      <c r="J12" s="22">
        <f t="shared" si="0"/>
        <v>7000</v>
      </c>
      <c r="K12" s="22"/>
      <c r="L12" s="22"/>
      <c r="M12" s="22">
        <f t="shared" si="1"/>
        <v>1</v>
      </c>
      <c r="N12" s="22">
        <f t="shared" si="2"/>
        <v>7000</v>
      </c>
      <c r="O12" s="22"/>
      <c r="P12" s="22"/>
      <c r="Q12" s="22"/>
      <c r="R12" s="22"/>
      <c r="S12" s="22"/>
    </row>
    <row r="13" spans="1:19" x14ac:dyDescent="0.25">
      <c r="A13" s="22">
        <v>5</v>
      </c>
      <c r="B13" s="22" t="s">
        <v>44</v>
      </c>
      <c r="C13" s="22" t="s">
        <v>35</v>
      </c>
      <c r="D13" s="22" t="s">
        <v>24</v>
      </c>
      <c r="E13" s="22" t="s">
        <v>74</v>
      </c>
      <c r="F13" s="22" t="s">
        <v>100</v>
      </c>
      <c r="G13" s="22" t="s">
        <v>26</v>
      </c>
      <c r="H13" s="26">
        <v>23000</v>
      </c>
      <c r="I13" s="22">
        <v>1</v>
      </c>
      <c r="J13" s="22">
        <f t="shared" si="0"/>
        <v>23000</v>
      </c>
      <c r="K13" s="22"/>
      <c r="L13" s="22"/>
      <c r="M13" s="22">
        <f t="shared" si="1"/>
        <v>1</v>
      </c>
      <c r="N13" s="22">
        <f t="shared" si="2"/>
        <v>23000</v>
      </c>
      <c r="O13" s="22"/>
      <c r="P13" s="22"/>
      <c r="Q13" s="22"/>
      <c r="R13" s="22"/>
      <c r="S13" s="22"/>
    </row>
    <row r="14" spans="1:19" x14ac:dyDescent="0.25">
      <c r="A14" s="22">
        <v>6</v>
      </c>
      <c r="B14" s="22" t="s">
        <v>30</v>
      </c>
      <c r="C14" s="22" t="s">
        <v>23</v>
      </c>
      <c r="D14" s="22" t="s">
        <v>24</v>
      </c>
      <c r="E14" s="22" t="s">
        <v>74</v>
      </c>
      <c r="F14" s="22" t="s">
        <v>100</v>
      </c>
      <c r="G14" s="22" t="s">
        <v>26</v>
      </c>
      <c r="H14" s="26">
        <v>25000</v>
      </c>
      <c r="I14" s="22">
        <v>1</v>
      </c>
      <c r="J14" s="22">
        <f t="shared" si="0"/>
        <v>25000</v>
      </c>
      <c r="K14" s="22"/>
      <c r="L14" s="22"/>
      <c r="M14" s="22">
        <f t="shared" si="1"/>
        <v>1</v>
      </c>
      <c r="N14" s="22">
        <f t="shared" si="2"/>
        <v>25000</v>
      </c>
      <c r="O14" s="22"/>
      <c r="P14" s="22"/>
      <c r="Q14" s="22"/>
      <c r="R14" s="22"/>
      <c r="S14" s="22"/>
    </row>
    <row r="15" spans="1:19" x14ac:dyDescent="0.25">
      <c r="A15" s="22">
        <v>7</v>
      </c>
      <c r="B15" s="22" t="s">
        <v>43</v>
      </c>
      <c r="C15" s="22" t="s">
        <v>35</v>
      </c>
      <c r="D15" s="22" t="s">
        <v>24</v>
      </c>
      <c r="E15" s="22" t="s">
        <v>74</v>
      </c>
      <c r="F15" s="22" t="s">
        <v>100</v>
      </c>
      <c r="G15" s="22" t="s">
        <v>26</v>
      </c>
      <c r="H15" s="26">
        <v>34500</v>
      </c>
      <c r="I15" s="22">
        <v>1</v>
      </c>
      <c r="J15" s="22">
        <f t="shared" si="0"/>
        <v>34500</v>
      </c>
      <c r="K15" s="22"/>
      <c r="L15" s="22"/>
      <c r="M15" s="22">
        <f t="shared" si="1"/>
        <v>1</v>
      </c>
      <c r="N15" s="22">
        <f t="shared" si="2"/>
        <v>34500</v>
      </c>
      <c r="O15" s="22"/>
      <c r="P15" s="22"/>
      <c r="Q15" s="22"/>
      <c r="R15" s="22"/>
      <c r="S15" s="22"/>
    </row>
    <row r="16" spans="1:19" x14ac:dyDescent="0.25">
      <c r="A16" s="31" t="s">
        <v>27</v>
      </c>
      <c r="B16" s="22"/>
      <c r="C16" s="22"/>
      <c r="D16" s="22"/>
      <c r="E16" s="22"/>
      <c r="F16" s="22"/>
      <c r="G16" s="22"/>
      <c r="H16" s="22"/>
      <c r="I16" s="22"/>
      <c r="J16" s="31">
        <f>J9+J10+J11+J12+J13+J14+J15</f>
        <v>406700</v>
      </c>
      <c r="K16" s="22"/>
      <c r="L16" s="31"/>
      <c r="M16" s="22"/>
      <c r="N16" s="31">
        <f>SUM(N9:N15)</f>
        <v>406700</v>
      </c>
      <c r="O16" s="22"/>
      <c r="P16" s="22"/>
      <c r="Q16" s="22"/>
      <c r="R16" s="22"/>
      <c r="S16" s="22"/>
    </row>
    <row r="19" spans="1:7" ht="15.75" x14ac:dyDescent="0.25">
      <c r="C19" s="34"/>
      <c r="D19" s="35"/>
      <c r="E19" s="81"/>
      <c r="F19" s="81"/>
    </row>
    <row r="20" spans="1:7" ht="18.75" x14ac:dyDescent="0.3">
      <c r="A20" s="38"/>
      <c r="B20" s="39"/>
      <c r="C20" s="39"/>
      <c r="D20" s="39"/>
      <c r="E20" s="39"/>
      <c r="F20" s="39"/>
      <c r="G20" s="38"/>
    </row>
    <row r="21" spans="1:7" ht="18.75" x14ac:dyDescent="0.3">
      <c r="A21" s="38"/>
      <c r="B21" s="38"/>
      <c r="C21" s="38"/>
      <c r="D21" s="38"/>
      <c r="E21" s="38"/>
      <c r="F21" s="38"/>
      <c r="G21" s="38"/>
    </row>
  </sheetData>
  <mergeCells count="24">
    <mergeCell ref="G6:G8"/>
    <mergeCell ref="H6:H8"/>
    <mergeCell ref="C2:N2"/>
    <mergeCell ref="C1:N1"/>
    <mergeCell ref="E19:F19"/>
    <mergeCell ref="F6:F8"/>
    <mergeCell ref="A6:A8"/>
    <mergeCell ref="B6:B8"/>
    <mergeCell ref="C6:C8"/>
    <mergeCell ref="D6:D8"/>
    <mergeCell ref="E6:E8"/>
    <mergeCell ref="S6:S8"/>
    <mergeCell ref="I7:I8"/>
    <mergeCell ref="J7:J8"/>
    <mergeCell ref="K7:K8"/>
    <mergeCell ref="L7:L8"/>
    <mergeCell ref="M7:M8"/>
    <mergeCell ref="N7:N8"/>
    <mergeCell ref="O7:P7"/>
    <mergeCell ref="Q7:R7"/>
    <mergeCell ref="I6:J6"/>
    <mergeCell ref="K6:L6"/>
    <mergeCell ref="M6:N6"/>
    <mergeCell ref="O6:R6"/>
  </mergeCells>
  <pageMargins left="0.7" right="0.7" top="0.75" bottom="0.75" header="0.3" footer="0.3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ZYRAT E AMT-SË</vt:lpstr>
      <vt:lpstr>ARKIVA</vt:lpstr>
      <vt:lpstr>ZYRA E FINANCËS</vt:lpstr>
      <vt:lpstr>ZYRA E GJENDJES CIVILE</vt:lpstr>
      <vt:lpstr>ZYRA E INFORMACIONIT</vt:lpstr>
      <vt:lpstr>ZYRA E ARKËS</vt:lpstr>
      <vt:lpstr>ZYRA E PYJE KULLOTA</vt:lpstr>
      <vt:lpstr>ZYRA E LLOGARISË</vt:lpstr>
      <vt:lpstr>ZYRA E MAGAZINËS</vt:lpstr>
      <vt:lpstr>ZYRA E PLEQËSISË PIQERAS</vt:lpstr>
      <vt:lpstr>ZYRA E BUJQESIS</vt:lpstr>
      <vt:lpstr>ZYRA E URBANISTIKËS</vt:lpstr>
      <vt:lpstr>ZYRA E VETERINARISË</vt:lpstr>
      <vt:lpstr>ZYRA N.KELLECI</vt:lpstr>
      <vt:lpstr>ZYRA E HIDRAULIKUT PIQERAS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BH</cp:lastModifiedBy>
  <cp:lastPrinted>2025-03-18T12:21:10Z</cp:lastPrinted>
  <dcterms:created xsi:type="dcterms:W3CDTF">2022-10-04T07:56:30Z</dcterms:created>
  <dcterms:modified xsi:type="dcterms:W3CDTF">2026-05-22T07:44:19Z</dcterms:modified>
</cp:coreProperties>
</file>